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basic.sharepoint.com/sites/Basic_shared_files/Documents partages/3 - PRODUCTION/4 - Projets/2023-01-PA-Etude SBF120/3-Traitement Données/"/>
    </mc:Choice>
  </mc:AlternateContent>
  <xr:revisionPtr revIDLastSave="263" documentId="11_6F4B6C1AFA079B4A82D69D8871489A7C4D677204" xr6:coauthVersionLast="47" xr6:coauthVersionMax="47" xr10:uidLastSave="{94A2D636-6CA3-44F0-90B2-F067A1792C24}"/>
  <bookViews>
    <workbookView xWindow="-108" yWindow="-108" windowWidth="23256" windowHeight="12456" tabRatio="824" xr2:uid="{00000000-000D-0000-FFFF-FFFF00000000}"/>
  </bookViews>
  <sheets>
    <sheet name="entreprises non financières" sheetId="7" r:id="rId1"/>
    <sheet name="paiements actionnaires" sheetId="8" r:id="rId2"/>
    <sheet name="payout ratio par indice" sheetId="9" r:id="rId3"/>
    <sheet name="podium" sheetId="10" r:id="rId4"/>
  </sheets>
  <externalReferences>
    <externalReference r:id="rId5"/>
  </externalReferences>
  <definedNames>
    <definedName name="_xlnm._FilterDatabase" localSheetId="3" hidden="1">podium!$A$1:$I$4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10" l="1"/>
  <c r="I3" i="10" s="1"/>
  <c r="F4" i="10"/>
  <c r="I4" i="10" s="1"/>
  <c r="F2" i="10"/>
  <c r="I2" i="10" s="1"/>
  <c r="I14" i="9"/>
  <c r="H14" i="9"/>
  <c r="E31" i="9"/>
  <c r="B31" i="9"/>
  <c r="I33" i="9"/>
  <c r="H32" i="9"/>
  <c r="J46" i="7"/>
  <c r="J45" i="7"/>
  <c r="J41" i="7"/>
  <c r="J40" i="7"/>
  <c r="J36" i="7"/>
  <c r="J35" i="7"/>
  <c r="G2" i="10" l="1"/>
  <c r="G4" i="10"/>
  <c r="G3" i="10"/>
</calcChain>
</file>

<file path=xl/sharedStrings.xml><?xml version="1.0" encoding="utf-8"?>
<sst xmlns="http://schemas.openxmlformats.org/spreadsheetml/2006/main" count="111" uniqueCount="52">
  <si>
    <t>annee</t>
  </si>
  <si>
    <t>nom_entreprise</t>
  </si>
  <si>
    <t>Engie</t>
  </si>
  <si>
    <t>Eramet</t>
  </si>
  <si>
    <t>Vallourec</t>
  </si>
  <si>
    <t>Versements actionnaires</t>
  </si>
  <si>
    <t>Evol 2011/2019</t>
  </si>
  <si>
    <t>moyenne annuelle</t>
  </si>
  <si>
    <t>Evol 2019/2021</t>
  </si>
  <si>
    <t>Valeur ajoutée</t>
  </si>
  <si>
    <t>Evol 2017/2019</t>
  </si>
  <si>
    <t>Amortissements moyens par entreprise</t>
  </si>
  <si>
    <t>Groupe d'entreprises</t>
  </si>
  <si>
    <t>TOP 100</t>
  </si>
  <si>
    <t>CAC 40</t>
  </si>
  <si>
    <t>Impots moyens par entreprise</t>
  </si>
  <si>
    <t>Dépenses moyennes par salarié.e</t>
  </si>
  <si>
    <t>Bénéfices moyens par entreprise</t>
  </si>
  <si>
    <t>Versements aux actionnaires (moyenne par entreprise)</t>
  </si>
  <si>
    <t>Valeur ajoutée moyenne par entreprise</t>
  </si>
  <si>
    <t>Amortissements moyens par entreprise
Base 1 = 2011</t>
  </si>
  <si>
    <t>Impots moyens par entreprise
Base 1 = 2011</t>
  </si>
  <si>
    <t>Dépenses moyennes par salarié.e
Base 1 = 2011</t>
  </si>
  <si>
    <t>Bénéfices moyens par entreprise
Base 1 = 2011</t>
  </si>
  <si>
    <t>Versements aux actionnaires (moyenne par entreprise)
Base 1 = 2011</t>
  </si>
  <si>
    <t>Valeur ajoutée moyenne par entreprise
Base 1 = 2011</t>
  </si>
  <si>
    <t>Dividendes ordinaires</t>
  </si>
  <si>
    <t>Rachats d'actions</t>
  </si>
  <si>
    <t>année</t>
  </si>
  <si>
    <t>payout ratio CAC40</t>
  </si>
  <si>
    <t>payout ratio SBF120</t>
  </si>
  <si>
    <t>de tout ce qu'il a gagné entre 2011 et 2021</t>
  </si>
  <si>
    <t>Entre entre 2011 et 2021, le CAC40 a versé en moyenne</t>
  </si>
  <si>
    <t>de ce qu'il gagne chaque année</t>
  </si>
  <si>
    <t>Entre entre 2011 et 2021, le SBF120 a versé en moyenne</t>
  </si>
  <si>
    <t>Année</t>
  </si>
  <si>
    <t>Total bénéfices CAC40</t>
  </si>
  <si>
    <t>Total dividendes CAC40</t>
  </si>
  <si>
    <t>Total Rachats d'Actions CAC40</t>
  </si>
  <si>
    <t>Total bénéfices TOP100</t>
  </si>
  <si>
    <t>Total dividendes TOP100</t>
  </si>
  <si>
    <t>Total Rachats d'Actions TOP100</t>
  </si>
  <si>
    <t>Moyenne</t>
  </si>
  <si>
    <t>Total Bénéfices Nets 2011 à 2021</t>
  </si>
  <si>
    <t>Total Amortissements 2011 à 2021</t>
  </si>
  <si>
    <t>Total dividendes 2011 à 2021</t>
  </si>
  <si>
    <t>Total rachats d'actions 2011 à 2021</t>
  </si>
  <si>
    <t>Total versements actionnaires 
2011 à 2021</t>
  </si>
  <si>
    <t>Différences entre bénéfices nets et versements actionnaires</t>
  </si>
  <si>
    <t>Payout ratio pour l'ensemble de la période 2011 à 2021</t>
  </si>
  <si>
    <t>Ratio 
 versements actionnaires / (amortissements + bénéfices nets)  
2011 à 2021</t>
  </si>
  <si>
    <t>Dépenses par employé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</si>
</sst>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6" formatCode="_-* #,##0\ [$€-40C]_-;\-* #,##0\ [$€-40C]_-;_-* &quot;-&quot;??\ [$€-40C]_-;_-@_-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Calibri"/>
      <charset val="1"/>
    </font>
    <font>
      <b/>
      <sz val="10"/>
      <color rgb="FF000000"/>
      <name val="Cambria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mbria"/>
      <family val="1"/>
    </font>
    <font>
      <sz val="8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166" fontId="6" fillId="0" borderId="0" xfId="0" applyNumberFormat="1" applyFont="1"/>
    <xf numFmtId="166" fontId="0" fillId="0" borderId="0" xfId="0" applyNumberFormat="1"/>
    <xf numFmtId="0" fontId="7" fillId="0" borderId="0" xfId="0" applyFont="1" applyAlignment="1">
      <alignment vertical="center" wrapText="1"/>
    </xf>
    <xf numFmtId="9" fontId="0" fillId="2" borderId="0" xfId="0" applyNumberFormat="1" applyFill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0" fillId="0" borderId="0" xfId="0" applyFill="1"/>
    <xf numFmtId="0" fontId="0" fillId="0" borderId="1" xfId="0" applyFill="1" applyBorder="1"/>
    <xf numFmtId="166" fontId="0" fillId="0" borderId="1" xfId="0" applyNumberFormat="1" applyFill="1" applyBorder="1"/>
    <xf numFmtId="2" fontId="0" fillId="0" borderId="1" xfId="0" applyNumberFormat="1" applyFill="1" applyBorder="1"/>
    <xf numFmtId="0" fontId="0" fillId="0" borderId="1" xfId="1" applyNumberFormat="1" applyFont="1" applyFill="1" applyBorder="1"/>
    <xf numFmtId="166" fontId="0" fillId="0" borderId="1" xfId="0" applyNumberFormat="1" applyBorder="1" applyAlignment="1">
      <alignment horizontal="right"/>
    </xf>
    <xf numFmtId="166" fontId="0" fillId="0" borderId="1" xfId="0" applyNumberFormat="1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0" u="none" strike="noStrike" baseline="0">
                <a:effectLst/>
              </a:rPr>
              <a:t>Indice d’évolution de la valeur ajoutée, des dépenses par salariée.e et des versements aux actionnaires dans les entreprises non financières du SBF 120 (base 1 = 2011)</a:t>
            </a:r>
            <a:endParaRPr lang="fr-FR" sz="1100"/>
          </a:p>
        </c:rich>
      </c:tx>
      <c:layout>
        <c:manualLayout>
          <c:xMode val="edge"/>
          <c:yMode val="edge"/>
          <c:x val="0.13025455491383933"/>
          <c:y val="5.8469178957959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7952753603190242E-2"/>
          <c:y val="0.14314318084889546"/>
          <c:w val="0.91524237011511567"/>
          <c:h val="0.69354574763329568"/>
        </c:manualLayout>
      </c:layout>
      <c:scatterChart>
        <c:scatterStyle val="smoothMarker"/>
        <c:varyColors val="0"/>
        <c:ser>
          <c:idx val="1"/>
          <c:order val="4"/>
          <c:tx>
            <c:strRef>
              <c:f>'entreprises non financières'!$K$1</c:f>
              <c:strCache>
                <c:ptCount val="1"/>
                <c:pt idx="0">
                  <c:v>Dépenses moyennes par salarié.e
Base 1 = 2011</c:v>
                </c:pt>
              </c:strCache>
            </c:strRef>
          </c:tx>
          <c:spPr>
            <a:ln w="19050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5B9BD5"/>
                </a:solidFill>
              </a:ln>
              <a:effectLst/>
            </c:spPr>
          </c:marker>
          <c:xVal>
            <c:numRef>
              <c:f>'entreprises non financières'!$B$17:$B$27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'entreprises non financières'!$K$17:$K$27</c:f>
              <c:numCache>
                <c:formatCode>General</c:formatCode>
                <c:ptCount val="11"/>
                <c:pt idx="0">
                  <c:v>1</c:v>
                </c:pt>
                <c:pt idx="1">
                  <c:v>1.04</c:v>
                </c:pt>
                <c:pt idx="2">
                  <c:v>0.96</c:v>
                </c:pt>
                <c:pt idx="3">
                  <c:v>1.08</c:v>
                </c:pt>
                <c:pt idx="4">
                  <c:v>1.1599999999999999</c:v>
                </c:pt>
                <c:pt idx="5">
                  <c:v>1.1299999999999999</c:v>
                </c:pt>
                <c:pt idx="6">
                  <c:v>1.1100000000000001</c:v>
                </c:pt>
                <c:pt idx="7">
                  <c:v>1.1299999999999999</c:v>
                </c:pt>
                <c:pt idx="8">
                  <c:v>1.1599999999999999</c:v>
                </c:pt>
                <c:pt idx="9">
                  <c:v>1.1499999999999999</c:v>
                </c:pt>
                <c:pt idx="10">
                  <c:v>1.22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40-478D-A9C5-824ADAFB020C}"/>
            </c:ext>
          </c:extLst>
        </c:ser>
        <c:ser>
          <c:idx val="5"/>
          <c:order val="6"/>
          <c:tx>
            <c:strRef>
              <c:f>'entreprises non financières'!$M$1</c:f>
              <c:strCache>
                <c:ptCount val="1"/>
                <c:pt idx="0">
                  <c:v>Versements aux actionnaires (moyenne par entreprise)
Base 1 = 2011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'entreprises non financières'!$B$17:$B$27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'entreprises non financières'!$M$17:$M$27</c:f>
              <c:numCache>
                <c:formatCode>General</c:formatCode>
                <c:ptCount val="11"/>
                <c:pt idx="0">
                  <c:v>1</c:v>
                </c:pt>
                <c:pt idx="1">
                  <c:v>1.03</c:v>
                </c:pt>
                <c:pt idx="2">
                  <c:v>1.1100000000000001</c:v>
                </c:pt>
                <c:pt idx="3">
                  <c:v>1.0900000000000001</c:v>
                </c:pt>
                <c:pt idx="4">
                  <c:v>1.1100000000000001</c:v>
                </c:pt>
                <c:pt idx="5">
                  <c:v>1.08</c:v>
                </c:pt>
                <c:pt idx="6">
                  <c:v>1.02</c:v>
                </c:pt>
                <c:pt idx="7">
                  <c:v>1.27</c:v>
                </c:pt>
                <c:pt idx="8">
                  <c:v>1.43</c:v>
                </c:pt>
                <c:pt idx="9">
                  <c:v>0.97</c:v>
                </c:pt>
                <c:pt idx="10">
                  <c:v>1.57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40-478D-A9C5-824ADAFB020C}"/>
            </c:ext>
          </c:extLst>
        </c:ser>
        <c:ser>
          <c:idx val="7"/>
          <c:order val="7"/>
          <c:tx>
            <c:strRef>
              <c:f>'entreprises non financières'!$N$1</c:f>
              <c:strCache>
                <c:ptCount val="1"/>
                <c:pt idx="0">
                  <c:v>Valeur ajoutée moyenne par entreprise
Base 1 = 2011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AD47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'entreprises non financières'!$B$17:$B$27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'entreprises non financières'!$N$17:$N$27</c:f>
              <c:numCache>
                <c:formatCode>General</c:formatCode>
                <c:ptCount val="11"/>
                <c:pt idx="0">
                  <c:v>1</c:v>
                </c:pt>
                <c:pt idx="1">
                  <c:v>1.05</c:v>
                </c:pt>
                <c:pt idx="2">
                  <c:v>1.02</c:v>
                </c:pt>
                <c:pt idx="3">
                  <c:v>1.06</c:v>
                </c:pt>
                <c:pt idx="4">
                  <c:v>1.08</c:v>
                </c:pt>
                <c:pt idx="5">
                  <c:v>1.05</c:v>
                </c:pt>
                <c:pt idx="6">
                  <c:v>1.1100000000000001</c:v>
                </c:pt>
                <c:pt idx="7">
                  <c:v>1.2</c:v>
                </c:pt>
                <c:pt idx="8">
                  <c:v>1.35</c:v>
                </c:pt>
                <c:pt idx="9">
                  <c:v>1.0900000000000001</c:v>
                </c:pt>
                <c:pt idx="10">
                  <c:v>1.48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40-478D-A9C5-824ADAFB0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547623"/>
        <c:axId val="56669453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'entreprises non financières'!#REF!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'entreprises non financières'!#REF!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ED40-478D-A9C5-824ADAFB020C}"/>
                  </c:ext>
                </c:extLst>
              </c15:ser>
            </c15:filteredScatterSeries>
            <c15:filteredScatterSeries>
              <c15:ser>
                <c:idx val="3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financières'!$I$1</c15:sqref>
                        </c15:formulaRef>
                      </c:ext>
                    </c:extLst>
                    <c:strCache>
                      <c:ptCount val="1"/>
                      <c:pt idx="0">
                        <c:v>Amortissements moyens par entreprise
Base 1 = 2011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financières'!$I$17:$I$27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1.1399999999999999</c:v>
                      </c:pt>
                      <c:pt idx="2">
                        <c:v>1.23</c:v>
                      </c:pt>
                      <c:pt idx="3">
                        <c:v>1.1299999999999999</c:v>
                      </c:pt>
                      <c:pt idx="4">
                        <c:v>1.39</c:v>
                      </c:pt>
                      <c:pt idx="5">
                        <c:v>1.08</c:v>
                      </c:pt>
                      <c:pt idx="6">
                        <c:v>1.07</c:v>
                      </c:pt>
                      <c:pt idx="7">
                        <c:v>1.1399999999999999</c:v>
                      </c:pt>
                      <c:pt idx="8">
                        <c:v>1.57</c:v>
                      </c:pt>
                      <c:pt idx="9">
                        <c:v>1.58</c:v>
                      </c:pt>
                      <c:pt idx="10">
                        <c:v>1.46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D40-478D-A9C5-824ADAFB020C}"/>
                  </c:ext>
                </c:extLst>
              </c15:ser>
            </c15:filteredScatterSeries>
            <c15:filteredScatterSeries>
              <c15:ser>
                <c:idx val="4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financières'!$J$1</c15:sqref>
                        </c15:formulaRef>
                      </c:ext>
                    </c:extLst>
                    <c:strCache>
                      <c:ptCount val="1"/>
                      <c:pt idx="0">
                        <c:v>Impots moyens par entreprise
Base 1 = 2011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>
                          <a:lumMod val="40000"/>
                          <a:lumOff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financières'!$J$17:$J$27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0.96</c:v>
                      </c:pt>
                      <c:pt idx="2">
                        <c:v>0.99</c:v>
                      </c:pt>
                      <c:pt idx="3">
                        <c:v>0.84</c:v>
                      </c:pt>
                      <c:pt idx="4">
                        <c:v>0.57999999999999996</c:v>
                      </c:pt>
                      <c:pt idx="5">
                        <c:v>0.57999999999999996</c:v>
                      </c:pt>
                      <c:pt idx="6">
                        <c:v>0.69</c:v>
                      </c:pt>
                      <c:pt idx="7">
                        <c:v>0.82</c:v>
                      </c:pt>
                      <c:pt idx="8">
                        <c:v>1.03</c:v>
                      </c:pt>
                      <c:pt idx="9">
                        <c:v>0.61</c:v>
                      </c:pt>
                      <c:pt idx="10">
                        <c:v>1.1299999999999999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D40-478D-A9C5-824ADAFB020C}"/>
                  </c:ext>
                </c:extLst>
              </c15:ser>
            </c15:filteredScatterSeries>
            <c15:filteredScatterSeries>
              <c15:ser>
                <c:idx val="6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rgbClr val="5B9BD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rgbClr val="5B9BD5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D40-478D-A9C5-824ADAFB020C}"/>
                  </c:ext>
                </c:extLst>
              </c15:ser>
            </c15:filteredScatterSeries>
            <c15:filteredScatterSeries>
              <c15:ser>
                <c:idx val="2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financières'!$L$1</c15:sqref>
                        </c15:formulaRef>
                      </c:ext>
                    </c:extLst>
                    <c:strCache>
                      <c:ptCount val="1"/>
                      <c:pt idx="0">
                        <c:v>Bénéfices moyens par entreprise
Base 1 = 2011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financières'!$B$17:$B$27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'entreprises non financières'!$L$17:$L$27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0.82</c:v>
                      </c:pt>
                      <c:pt idx="2">
                        <c:v>0.57999999999999996</c:v>
                      </c:pt>
                      <c:pt idx="3">
                        <c:v>0.87</c:v>
                      </c:pt>
                      <c:pt idx="4">
                        <c:v>0.66</c:v>
                      </c:pt>
                      <c:pt idx="5">
                        <c:v>0.92</c:v>
                      </c:pt>
                      <c:pt idx="6">
                        <c:v>1.21</c:v>
                      </c:pt>
                      <c:pt idx="7">
                        <c:v>1.23</c:v>
                      </c:pt>
                      <c:pt idx="8">
                        <c:v>1.18</c:v>
                      </c:pt>
                      <c:pt idx="9">
                        <c:v>0.28000000000000003</c:v>
                      </c:pt>
                      <c:pt idx="10">
                        <c:v>2.09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D40-478D-A9C5-824ADAFB020C}"/>
                  </c:ext>
                </c:extLst>
              </c15:ser>
            </c15:filteredScatterSeries>
          </c:ext>
        </c:extLst>
      </c:scatterChart>
      <c:valAx>
        <c:axId val="1257547623"/>
        <c:scaling>
          <c:orientation val="minMax"/>
          <c:max val="2021"/>
          <c:min val="2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694535"/>
        <c:crosses val="autoZero"/>
        <c:crossBetween val="midCat"/>
      </c:valAx>
      <c:valAx>
        <c:axId val="566694535"/>
        <c:scaling>
          <c:orientation val="minMax"/>
          <c:max val="1.6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75476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00988006482232E-2"/>
          <c:y val="0.89834273151095323"/>
          <c:w val="0.95456861174531327"/>
          <c:h val="6.179191919952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SBF 120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Dividendes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'paiements actionnaires'!$B$13:$B$23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'paiements actionnaires'!$C$13:$C$23</c:f>
              <c:numCache>
                <c:formatCode>_-* #\ ##0\ [$€-40C]_-;\-* #\ ##0\ [$€-40C]_-;_-* "-"??\ [$€-40C]_-;_-@_-</c:formatCode>
                <c:ptCount val="11"/>
                <c:pt idx="0">
                  <c:v>41989908957</c:v>
                </c:pt>
                <c:pt idx="1">
                  <c:v>38500784159</c:v>
                </c:pt>
                <c:pt idx="2">
                  <c:v>39907788483</c:v>
                </c:pt>
                <c:pt idx="3">
                  <c:v>44796082746</c:v>
                </c:pt>
                <c:pt idx="4">
                  <c:v>45387365389</c:v>
                </c:pt>
                <c:pt idx="5">
                  <c:v>46124745123</c:v>
                </c:pt>
                <c:pt idx="6">
                  <c:v>48389093315</c:v>
                </c:pt>
                <c:pt idx="7">
                  <c:v>53193170941</c:v>
                </c:pt>
                <c:pt idx="8">
                  <c:v>57311263199</c:v>
                </c:pt>
                <c:pt idx="9">
                  <c:v>36255541083</c:v>
                </c:pt>
                <c:pt idx="10">
                  <c:v>53919312563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E-45C9-AA4D-4FE5516DF6BC}"/>
            </c:ext>
          </c:extLst>
        </c:ser>
        <c:ser>
          <c:idx val="2"/>
          <c:order val="1"/>
          <c:tx>
            <c:v>Rachat d'actions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'paiements actionnaires'!$B$13:$B$23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'paiements actionnaires'!$D$13:$D$23</c:f>
              <c:numCache>
                <c:formatCode>_-* #\ ##0\ [$€-40C]_-;\-* #\ ##0\ [$€-40C]_-;_-* "-"??\ [$€-40C]_-;_-@_-</c:formatCode>
                <c:ptCount val="11"/>
                <c:pt idx="0">
                  <c:v>5760132000</c:v>
                </c:pt>
                <c:pt idx="1">
                  <c:v>4589704000</c:v>
                </c:pt>
                <c:pt idx="2">
                  <c:v>6735027000</c:v>
                </c:pt>
                <c:pt idx="3">
                  <c:v>4027006154</c:v>
                </c:pt>
                <c:pt idx="4">
                  <c:v>5516000000</c:v>
                </c:pt>
                <c:pt idx="5">
                  <c:v>9253000000</c:v>
                </c:pt>
                <c:pt idx="6">
                  <c:v>6488000000</c:v>
                </c:pt>
                <c:pt idx="7">
                  <c:v>10767000000</c:v>
                </c:pt>
                <c:pt idx="8">
                  <c:v>11045000000</c:v>
                </c:pt>
                <c:pt idx="9">
                  <c:v>7359000000</c:v>
                </c:pt>
                <c:pt idx="10">
                  <c:v>22649000000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E-45C9-AA4D-4FE5516D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791639"/>
        <c:axId val="1345518119"/>
      </c:barChart>
      <c:catAx>
        <c:axId val="193791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5518119"/>
        <c:crosses val="autoZero"/>
        <c:auto val="1"/>
        <c:lblAlgn val="ctr"/>
        <c:lblOffset val="100"/>
        <c:noMultiLvlLbl val="0"/>
      </c:catAx>
      <c:valAx>
        <c:axId val="1345518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791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CAC40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Dividendes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'paiements actionnaires'!$B$2:$B$12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'paiements actionnaires'!$C$2:$C$12</c:f>
              <c:numCache>
                <c:formatCode>_-* #\ ##0\ [$€-40C]_-;\-* #\ ##0\ [$€-40C]_-;_-* "-"??\ [$€-40C]_-;_-@_-</c:formatCode>
                <c:ptCount val="11"/>
                <c:pt idx="0">
                  <c:v>33669817000</c:v>
                </c:pt>
                <c:pt idx="1">
                  <c:v>29825615000</c:v>
                </c:pt>
                <c:pt idx="2">
                  <c:v>31016391290</c:v>
                </c:pt>
                <c:pt idx="3">
                  <c:v>34806045930</c:v>
                </c:pt>
                <c:pt idx="4">
                  <c:v>35216817073</c:v>
                </c:pt>
                <c:pt idx="5">
                  <c:v>35410347135</c:v>
                </c:pt>
                <c:pt idx="6">
                  <c:v>37210919957</c:v>
                </c:pt>
                <c:pt idx="7">
                  <c:v>41667000665</c:v>
                </c:pt>
                <c:pt idx="8">
                  <c:v>48761799123</c:v>
                </c:pt>
                <c:pt idx="9">
                  <c:v>28530100000</c:v>
                </c:pt>
                <c:pt idx="10">
                  <c:v>42520800448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1-47F6-BFC3-7185B06276CE}"/>
            </c:ext>
          </c:extLst>
        </c:ser>
        <c:ser>
          <c:idx val="2"/>
          <c:order val="1"/>
          <c:tx>
            <c:v>Rachat d'actions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'paiements actionnaires'!$B$2:$B$12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'paiements actionnaires'!$D$2:$D$12</c:f>
              <c:numCache>
                <c:formatCode>_-* #\ ##0\ [$€-40C]_-;\-* #\ ##0\ [$€-40C]_-;_-* "-"??\ [$€-40C]_-;_-@_-</c:formatCode>
                <c:ptCount val="11"/>
                <c:pt idx="0">
                  <c:v>5404000000</c:v>
                </c:pt>
                <c:pt idx="1">
                  <c:v>4472000000</c:v>
                </c:pt>
                <c:pt idx="2">
                  <c:v>6688000000</c:v>
                </c:pt>
                <c:pt idx="3">
                  <c:v>3896006154</c:v>
                </c:pt>
                <c:pt idx="4">
                  <c:v>5471000000</c:v>
                </c:pt>
                <c:pt idx="5">
                  <c:v>8747000000</c:v>
                </c:pt>
                <c:pt idx="6">
                  <c:v>5620000000</c:v>
                </c:pt>
                <c:pt idx="7">
                  <c:v>9446000000</c:v>
                </c:pt>
                <c:pt idx="8">
                  <c:v>10373000000</c:v>
                </c:pt>
                <c:pt idx="9">
                  <c:v>7314000000</c:v>
                </c:pt>
                <c:pt idx="10">
                  <c:v>22649000000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1-47F6-BFC3-7185B062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948136"/>
        <c:axId val="1579549175"/>
      </c:barChart>
      <c:catAx>
        <c:axId val="107294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9549175"/>
        <c:crosses val="autoZero"/>
        <c:auto val="1"/>
        <c:lblAlgn val="ctr"/>
        <c:lblOffset val="100"/>
        <c:noMultiLvlLbl val="0"/>
      </c:catAx>
      <c:valAx>
        <c:axId val="1579549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2948136"/>
        <c:crosses val="autoZero"/>
        <c:crossBetween val="between"/>
        <c:minorUnit val="10000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Payout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'payout ratio par indice'!$H$1</c:f>
              <c:strCache>
                <c:ptCount val="1"/>
                <c:pt idx="0">
                  <c:v>payout ratio CAC40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'payout ratio par indice'!$A$2:$A$12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'payout ratio par indice'!$H$2:$H$12</c:f>
              <c:numCache>
                <c:formatCode>General</c:formatCode>
                <c:ptCount val="11"/>
                <c:pt idx="0">
                  <c:v>0.55999999999999994</c:v>
                </c:pt>
                <c:pt idx="1">
                  <c:v>0.67999999999999994</c:v>
                </c:pt>
                <c:pt idx="2">
                  <c:v>0.83000000000000007</c:v>
                </c:pt>
                <c:pt idx="3">
                  <c:v>0.65999999999999992</c:v>
                </c:pt>
                <c:pt idx="4">
                  <c:v>0.7</c:v>
                </c:pt>
                <c:pt idx="5">
                  <c:v>0.6</c:v>
                </c:pt>
                <c:pt idx="6">
                  <c:v>0.45</c:v>
                </c:pt>
                <c:pt idx="7">
                  <c:v>0.57999999999999996</c:v>
                </c:pt>
                <c:pt idx="8">
                  <c:v>0.71</c:v>
                </c:pt>
                <c:pt idx="9">
                  <c:v>1.02</c:v>
                </c:pt>
                <c:pt idx="10">
                  <c:v>0.41000000000000003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B-4E93-8C30-E2FE172A5166}"/>
            </c:ext>
          </c:extLst>
        </c:ser>
        <c:ser>
          <c:idx val="2"/>
          <c:order val="1"/>
          <c:tx>
            <c:strRef>
              <c:f>'payout ratio par indice'!$I$1</c:f>
              <c:strCache>
                <c:ptCount val="1"/>
                <c:pt idx="0">
                  <c:v>payout ratio SBF120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'payout ratio par indice'!$A$2:$A$12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'payout ratio par indice'!$I$2:$I$12</c:f>
              <c:numCache>
                <c:formatCode>General</c:formatCode>
                <c:ptCount val="11"/>
                <c:pt idx="0">
                  <c:v>0.57000000000000006</c:v>
                </c:pt>
                <c:pt idx="1">
                  <c:v>0.67999999999999994</c:v>
                </c:pt>
                <c:pt idx="2">
                  <c:v>0.80999999999999994</c:v>
                </c:pt>
                <c:pt idx="3">
                  <c:v>0.67999999999999994</c:v>
                </c:pt>
                <c:pt idx="4">
                  <c:v>0.73</c:v>
                </c:pt>
                <c:pt idx="5">
                  <c:v>0.56999999999999995</c:v>
                </c:pt>
                <c:pt idx="6">
                  <c:v>0.45999999999999996</c:v>
                </c:pt>
                <c:pt idx="7">
                  <c:v>0.57999999999999996</c:v>
                </c:pt>
                <c:pt idx="8">
                  <c:v>0.64</c:v>
                </c:pt>
                <c:pt idx="9">
                  <c:v>1.69</c:v>
                </c:pt>
                <c:pt idx="10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B-4E93-8C30-E2FE172A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7383"/>
        <c:axId val="130728456"/>
      </c:lineChart>
      <c:catAx>
        <c:axId val="95197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728456"/>
        <c:crosses val="autoZero"/>
        <c:auto val="1"/>
        <c:lblAlgn val="ctr"/>
        <c:lblOffset val="100"/>
        <c:noMultiLvlLbl val="0"/>
      </c:catAx>
      <c:valAx>
        <c:axId val="13072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97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516468</xdr:colOff>
      <xdr:row>27</xdr:row>
      <xdr:rowOff>169333</xdr:rowOff>
    </xdr:from>
    <xdr:to>
      <xdr:col>7</xdr:col>
      <xdr:colOff>1109134</xdr:colOff>
      <xdr:row>56</xdr:row>
      <xdr:rowOff>151554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5912D715-3C7A-43EC-8F9C-7A93A5845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568960</xdr:colOff>
      <xdr:row>11</xdr:row>
      <xdr:rowOff>55669</xdr:rowOff>
    </xdr:from>
    <xdr:to>
      <xdr:col>13</xdr:col>
      <xdr:colOff>730885</xdr:colOff>
      <xdr:row>21</xdr:row>
      <xdr:rowOff>191559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3D4BA9D-4998-4BF7-B3A2-CDFCA4276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544195</xdr:colOff>
      <xdr:row>0</xdr:row>
      <xdr:rowOff>119804</xdr:rowOff>
    </xdr:from>
    <xdr:to>
      <xdr:col>13</xdr:col>
      <xdr:colOff>648970</xdr:colOff>
      <xdr:row>11</xdr:row>
      <xdr:rowOff>16934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109BF35-0D24-43C4-B551-CA2774351264}"/>
            </a:ext>
            <a:ext uri="{147F2762-F138-4A5C-976F-8EAC2B608ADB}">
              <a16:predDERef xmlns:a16="http://schemas.microsoft.com/office/drawing/2014/main" pred="{86E8DAD9-C57E-CC47-016B-99217D2B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335281</xdr:colOff>
      <xdr:row>0</xdr:row>
      <xdr:rowOff>228600</xdr:rowOff>
    </xdr:from>
    <xdr:to>
      <xdr:col>19</xdr:col>
      <xdr:colOff>449581</xdr:colOff>
      <xdr:row>21</xdr:row>
      <xdr:rowOff>60960</xdr:rowOff>
    </xdr:to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2E5257C6-6351-4831-8162-6ED60D080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basic.sharepoint.com/sites/Basic_shared_files/Documents%20partages/3%20-%20PRODUCTION/4%20-%20Projets/2023-01-PA-Etude%20SBF120/3-Traitement%20Donn&#233;es/donn&#233;es_sbf120_partage_valeur.xlsx" TargetMode="External"/><Relationship Id="rId1" Type="http://schemas.openxmlformats.org/officeDocument/2006/relationships/externalLinkPath" Target="donn&#233;es_sbf120_partage_val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nnées_voulues"/>
      <sheetName val="Payout ratio podium"/>
      <sheetName val="entreprises complètes sur 10 an"/>
      <sheetName val="entreprises complètes par année"/>
      <sheetName val="entreprises non financières com"/>
      <sheetName val="Masse salariale"/>
      <sheetName val="entreprises incomplètes"/>
      <sheetName val="payout ratio par indice"/>
      <sheetName val="Histogramme paiements"/>
    </sheetNames>
    <sheetDataSet>
      <sheetData sheetId="0"/>
      <sheetData sheetId="1"/>
      <sheetData sheetId="2"/>
      <sheetData sheetId="3"/>
      <sheetData sheetId="4">
        <row r="1">
          <cell r="L1" t="str">
            <v>Net sales (RO).base 100 en 2011</v>
          </cell>
          <cell r="M1" t="str">
            <v>Total Deprec., Amort. &amp; Depletion (RO).base 100 en 2011</v>
          </cell>
          <cell r="N1" t="str">
            <v>Income taxes (RO).base 100 en 2011</v>
          </cell>
          <cell r="O1" t="str">
            <v>Personnel Expenses (RO).base 100 en 2011</v>
          </cell>
          <cell r="P1" t="str">
            <v>Expense per employee.base 100 en 2011</v>
          </cell>
          <cell r="Q1" t="str">
            <v>Net Profit (part of the group) (RO).base 100 en 2011</v>
          </cell>
          <cell r="R1" t="str">
            <v>Payment to shareholders.base 100 en 2011</v>
          </cell>
          <cell r="S1" t="str">
            <v>Added value (RO).base 100 en 2011</v>
          </cell>
        </row>
        <row r="17">
          <cell r="B17">
            <v>2011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</row>
        <row r="18">
          <cell r="B18">
            <v>2012</v>
          </cell>
          <cell r="L18">
            <v>1.08</v>
          </cell>
          <cell r="M18">
            <v>1.1399999999999999</v>
          </cell>
          <cell r="N18">
            <v>0.96</v>
          </cell>
          <cell r="O18">
            <v>1.1000000000000001</v>
          </cell>
          <cell r="P18">
            <v>1.04</v>
          </cell>
          <cell r="Q18">
            <v>0.82</v>
          </cell>
          <cell r="R18">
            <v>1.03</v>
          </cell>
          <cell r="S18">
            <v>1.05</v>
          </cell>
        </row>
        <row r="19">
          <cell r="B19">
            <v>2013</v>
          </cell>
          <cell r="L19">
            <v>1.0900000000000001</v>
          </cell>
          <cell r="M19">
            <v>1.23</v>
          </cell>
          <cell r="N19">
            <v>0.99</v>
          </cell>
          <cell r="O19">
            <v>1.08</v>
          </cell>
          <cell r="P19">
            <v>0.96</v>
          </cell>
          <cell r="Q19">
            <v>0.57999999999999996</v>
          </cell>
          <cell r="R19">
            <v>1.1100000000000001</v>
          </cell>
          <cell r="S19">
            <v>1.02</v>
          </cell>
        </row>
        <row r="20">
          <cell r="B20">
            <v>2014</v>
          </cell>
          <cell r="L20">
            <v>1.06</v>
          </cell>
          <cell r="M20">
            <v>1.1299999999999999</v>
          </cell>
          <cell r="N20">
            <v>0.84</v>
          </cell>
          <cell r="O20">
            <v>1.1200000000000001</v>
          </cell>
          <cell r="P20">
            <v>1.08</v>
          </cell>
          <cell r="Q20">
            <v>0.87</v>
          </cell>
          <cell r="R20">
            <v>1.0900000000000001</v>
          </cell>
          <cell r="S20">
            <v>1.06</v>
          </cell>
        </row>
        <row r="21">
          <cell r="B21">
            <v>2015</v>
          </cell>
          <cell r="L21">
            <v>1.05</v>
          </cell>
          <cell r="M21">
            <v>1.39</v>
          </cell>
          <cell r="N21">
            <v>0.57999999999999996</v>
          </cell>
          <cell r="O21">
            <v>1.17</v>
          </cell>
          <cell r="P21">
            <v>1.1599999999999999</v>
          </cell>
          <cell r="Q21">
            <v>0.66</v>
          </cell>
          <cell r="R21">
            <v>1.1100000000000001</v>
          </cell>
          <cell r="S21">
            <v>1.08</v>
          </cell>
        </row>
        <row r="22">
          <cell r="B22">
            <v>2016</v>
          </cell>
          <cell r="L22">
            <v>0.97</v>
          </cell>
          <cell r="M22">
            <v>1.08</v>
          </cell>
          <cell r="N22">
            <v>0.57999999999999996</v>
          </cell>
          <cell r="O22">
            <v>1.1499999999999999</v>
          </cell>
          <cell r="P22">
            <v>1.1299999999999999</v>
          </cell>
          <cell r="Q22">
            <v>0.92</v>
          </cell>
          <cell r="R22">
            <v>1.08</v>
          </cell>
          <cell r="S22">
            <v>1.05</v>
          </cell>
        </row>
        <row r="23">
          <cell r="B23">
            <v>2017</v>
          </cell>
          <cell r="L23">
            <v>1</v>
          </cell>
          <cell r="M23">
            <v>1.07</v>
          </cell>
          <cell r="N23">
            <v>0.69</v>
          </cell>
          <cell r="O23">
            <v>1.1499999999999999</v>
          </cell>
          <cell r="P23">
            <v>1.1100000000000001</v>
          </cell>
          <cell r="Q23">
            <v>1.21</v>
          </cell>
          <cell r="R23">
            <v>1.02</v>
          </cell>
          <cell r="S23">
            <v>1.1100000000000001</v>
          </cell>
        </row>
        <row r="24">
          <cell r="B24">
            <v>2018</v>
          </cell>
          <cell r="L24">
            <v>1.0900000000000001</v>
          </cell>
          <cell r="M24">
            <v>1.1399999999999999</v>
          </cell>
          <cell r="N24">
            <v>0.82</v>
          </cell>
          <cell r="O24">
            <v>1.26</v>
          </cell>
          <cell r="P24">
            <v>1.1299999999999999</v>
          </cell>
          <cell r="Q24">
            <v>1.23</v>
          </cell>
          <cell r="R24">
            <v>1.27</v>
          </cell>
          <cell r="S24">
            <v>1.2</v>
          </cell>
        </row>
        <row r="25">
          <cell r="B25">
            <v>2019</v>
          </cell>
          <cell r="L25">
            <v>1.24</v>
          </cell>
          <cell r="M25">
            <v>1.57</v>
          </cell>
          <cell r="N25">
            <v>1.03</v>
          </cell>
          <cell r="O25">
            <v>1.37</v>
          </cell>
          <cell r="P25">
            <v>1.1599999999999999</v>
          </cell>
          <cell r="Q25">
            <v>1.18</v>
          </cell>
          <cell r="R25">
            <v>1.43</v>
          </cell>
          <cell r="S25">
            <v>1.35</v>
          </cell>
        </row>
        <row r="26">
          <cell r="B26">
            <v>2020</v>
          </cell>
          <cell r="L26">
            <v>1.01</v>
          </cell>
          <cell r="M26">
            <v>1.58</v>
          </cell>
          <cell r="N26">
            <v>0.61</v>
          </cell>
          <cell r="O26">
            <v>1.23</v>
          </cell>
          <cell r="P26">
            <v>1.1499999999999999</v>
          </cell>
          <cell r="Q26">
            <v>0.28000000000000003</v>
          </cell>
          <cell r="R26">
            <v>0.97</v>
          </cell>
          <cell r="S26">
            <v>1.0900000000000001</v>
          </cell>
        </row>
        <row r="27">
          <cell r="B27">
            <v>2021</v>
          </cell>
          <cell r="L27">
            <v>1.21</v>
          </cell>
          <cell r="M27">
            <v>1.46</v>
          </cell>
          <cell r="N27">
            <v>1.1299999999999999</v>
          </cell>
          <cell r="O27">
            <v>1.36</v>
          </cell>
          <cell r="P27">
            <v>1.22</v>
          </cell>
          <cell r="Q27">
            <v>2.09</v>
          </cell>
          <cell r="R27">
            <v>1.57</v>
          </cell>
          <cell r="S27">
            <v>1.48</v>
          </cell>
        </row>
      </sheetData>
      <sheetData sheetId="5"/>
      <sheetData sheetId="6"/>
      <sheetData sheetId="7">
        <row r="1">
          <cell r="I1" t="str">
            <v>payout ratio CAC40</v>
          </cell>
          <cell r="J1" t="str">
            <v>payout ratio SBF120</v>
          </cell>
        </row>
        <row r="2">
          <cell r="B2">
            <v>2009</v>
          </cell>
          <cell r="I2">
            <v>0.88</v>
          </cell>
          <cell r="J2">
            <v>0.96</v>
          </cell>
        </row>
        <row r="3">
          <cell r="B3">
            <v>2010</v>
          </cell>
          <cell r="I3">
            <v>0.48</v>
          </cell>
          <cell r="J3">
            <v>0.46</v>
          </cell>
        </row>
        <row r="4">
          <cell r="B4">
            <v>2011</v>
          </cell>
          <cell r="I4">
            <v>0.55999999999999994</v>
          </cell>
          <cell r="J4">
            <v>0.57000000000000006</v>
          </cell>
        </row>
        <row r="5">
          <cell r="B5">
            <v>2012</v>
          </cell>
          <cell r="I5">
            <v>0.67999999999999994</v>
          </cell>
          <cell r="J5">
            <v>0.67999999999999994</v>
          </cell>
        </row>
        <row r="6">
          <cell r="B6">
            <v>2013</v>
          </cell>
          <cell r="I6">
            <v>0.83000000000000007</v>
          </cell>
          <cell r="J6">
            <v>0.80999999999999994</v>
          </cell>
        </row>
        <row r="7">
          <cell r="B7">
            <v>2014</v>
          </cell>
          <cell r="I7">
            <v>0.65999999999999992</v>
          </cell>
          <cell r="J7">
            <v>0.67999999999999994</v>
          </cell>
        </row>
        <row r="8">
          <cell r="B8">
            <v>2015</v>
          </cell>
          <cell r="I8">
            <v>0.7</v>
          </cell>
          <cell r="J8">
            <v>0.73</v>
          </cell>
        </row>
        <row r="9">
          <cell r="B9">
            <v>2016</v>
          </cell>
          <cell r="I9">
            <v>0.6</v>
          </cell>
          <cell r="J9">
            <v>0.56999999999999995</v>
          </cell>
        </row>
        <row r="10">
          <cell r="B10">
            <v>2017</v>
          </cell>
          <cell r="I10">
            <v>0.45</v>
          </cell>
          <cell r="J10">
            <v>0.45999999999999996</v>
          </cell>
        </row>
        <row r="11">
          <cell r="B11">
            <v>2018</v>
          </cell>
          <cell r="I11">
            <v>0.57999999999999996</v>
          </cell>
          <cell r="J11">
            <v>0.57999999999999996</v>
          </cell>
        </row>
        <row r="12">
          <cell r="B12">
            <v>2019</v>
          </cell>
          <cell r="I12">
            <v>0.71</v>
          </cell>
          <cell r="J12">
            <v>0.64</v>
          </cell>
        </row>
        <row r="13">
          <cell r="B13">
            <v>2020</v>
          </cell>
          <cell r="I13">
            <v>1.02</v>
          </cell>
          <cell r="J13">
            <v>1.69</v>
          </cell>
        </row>
        <row r="14">
          <cell r="B14">
            <v>2021</v>
          </cell>
          <cell r="I14">
            <v>0.41000000000000003</v>
          </cell>
          <cell r="J14">
            <v>0.42</v>
          </cell>
        </row>
        <row r="15">
          <cell r="B15">
            <v>2022</v>
          </cell>
          <cell r="I15">
            <v>0.19</v>
          </cell>
          <cell r="J15">
            <v>0.22</v>
          </cell>
        </row>
      </sheetData>
      <sheetData sheetId="8">
        <row r="2">
          <cell r="B2">
            <v>2011</v>
          </cell>
          <cell r="D2">
            <v>33669817000</v>
          </cell>
          <cell r="E2">
            <v>5404000000</v>
          </cell>
        </row>
        <row r="3">
          <cell r="B3">
            <v>2012</v>
          </cell>
          <cell r="D3">
            <v>29825615000</v>
          </cell>
          <cell r="E3">
            <v>4472000000</v>
          </cell>
        </row>
        <row r="4">
          <cell r="B4">
            <v>2013</v>
          </cell>
          <cell r="D4">
            <v>31016391290</v>
          </cell>
          <cell r="E4">
            <v>6688000000</v>
          </cell>
        </row>
        <row r="5">
          <cell r="B5">
            <v>2014</v>
          </cell>
          <cell r="D5">
            <v>34806045930</v>
          </cell>
          <cell r="E5">
            <v>3896006154</v>
          </cell>
        </row>
        <row r="6">
          <cell r="B6">
            <v>2015</v>
          </cell>
          <cell r="D6">
            <v>35216817073</v>
          </cell>
          <cell r="E6">
            <v>5471000000</v>
          </cell>
        </row>
        <row r="7">
          <cell r="B7">
            <v>2016</v>
          </cell>
          <cell r="D7">
            <v>35410347135</v>
          </cell>
          <cell r="E7">
            <v>8747000000</v>
          </cell>
        </row>
        <row r="8">
          <cell r="B8">
            <v>2017</v>
          </cell>
          <cell r="D8">
            <v>37210919957</v>
          </cell>
          <cell r="E8">
            <v>5620000000</v>
          </cell>
        </row>
        <row r="9">
          <cell r="B9">
            <v>2018</v>
          </cell>
          <cell r="D9">
            <v>41667000665</v>
          </cell>
          <cell r="E9">
            <v>9446000000</v>
          </cell>
        </row>
        <row r="10">
          <cell r="B10">
            <v>2019</v>
          </cell>
          <cell r="D10">
            <v>48761799123</v>
          </cell>
          <cell r="E10">
            <v>10373000000</v>
          </cell>
        </row>
        <row r="11">
          <cell r="B11">
            <v>2020</v>
          </cell>
          <cell r="D11">
            <v>28530100000</v>
          </cell>
          <cell r="E11">
            <v>7314000000</v>
          </cell>
        </row>
        <row r="12">
          <cell r="B12">
            <v>2021</v>
          </cell>
          <cell r="D12">
            <v>42520800448</v>
          </cell>
          <cell r="E12">
            <v>22649000000</v>
          </cell>
        </row>
        <row r="13">
          <cell r="B13">
            <v>2011</v>
          </cell>
          <cell r="D13">
            <v>41989908957</v>
          </cell>
          <cell r="E13">
            <v>5760132000</v>
          </cell>
        </row>
        <row r="14">
          <cell r="B14">
            <v>2012</v>
          </cell>
          <cell r="D14">
            <v>38500784159</v>
          </cell>
          <cell r="E14">
            <v>4589704000</v>
          </cell>
        </row>
        <row r="15">
          <cell r="B15">
            <v>2013</v>
          </cell>
          <cell r="D15">
            <v>39907788483</v>
          </cell>
          <cell r="E15">
            <v>6735027000</v>
          </cell>
        </row>
        <row r="16">
          <cell r="B16">
            <v>2014</v>
          </cell>
          <cell r="D16">
            <v>44796082746</v>
          </cell>
          <cell r="E16">
            <v>4027006154</v>
          </cell>
        </row>
        <row r="17">
          <cell r="B17">
            <v>2015</v>
          </cell>
          <cell r="D17">
            <v>45387365389</v>
          </cell>
          <cell r="E17">
            <v>5516000000</v>
          </cell>
        </row>
        <row r="18">
          <cell r="B18">
            <v>2016</v>
          </cell>
          <cell r="D18">
            <v>46124745123</v>
          </cell>
          <cell r="E18">
            <v>9253000000</v>
          </cell>
        </row>
        <row r="19">
          <cell r="B19">
            <v>2017</v>
          </cell>
          <cell r="D19">
            <v>48389093315</v>
          </cell>
          <cell r="E19">
            <v>6488000000</v>
          </cell>
        </row>
        <row r="20">
          <cell r="B20">
            <v>2018</v>
          </cell>
          <cell r="D20">
            <v>53193170941</v>
          </cell>
          <cell r="E20">
            <v>10767000000</v>
          </cell>
        </row>
        <row r="21">
          <cell r="B21">
            <v>2019</v>
          </cell>
          <cell r="D21">
            <v>57311263199</v>
          </cell>
          <cell r="E21">
            <v>11045000000</v>
          </cell>
        </row>
        <row r="22">
          <cell r="B22">
            <v>2020</v>
          </cell>
          <cell r="D22">
            <v>36255541083</v>
          </cell>
          <cell r="E22">
            <v>7359000000</v>
          </cell>
        </row>
        <row r="23">
          <cell r="B23">
            <v>2021</v>
          </cell>
          <cell r="D23">
            <v>53919312563</v>
          </cell>
          <cell r="E23">
            <v>22649000000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3CFA-C51D-47FB-84EC-8DBBDE144CC2}">
  <dimension ref="A1:N46"/>
  <sheetViews>
    <sheetView tabSelected="1" zoomScale="90" zoomScaleNormal="90" workbookViewId="0">
      <selection activeCell="I44" sqref="I44"/>
    </sheetView>
  </sheetViews>
  <sheetFormatPr baseColWidth="10" defaultColWidth="11.44140625" defaultRowHeight="14.4" x14ac:dyDescent="0.3"/>
  <cols>
    <col min="1" max="1" width="19.88671875" style="4" bestFit="1" customWidth="1"/>
    <col min="2" max="2" width="11.6640625" style="4" bestFit="1" customWidth="1"/>
    <col min="3" max="3" width="16.77734375" style="4" customWidth="1"/>
    <col min="4" max="4" width="12.109375" style="4" bestFit="1" customWidth="1"/>
    <col min="5" max="5" width="14.5546875" style="4" customWidth="1"/>
    <col min="6" max="6" width="11.6640625" style="4" bestFit="1" customWidth="1"/>
    <col min="7" max="7" width="21.21875" style="4" customWidth="1"/>
    <col min="8" max="8" width="19" style="4" customWidth="1"/>
    <col min="9" max="9" width="24.88671875" style="4" customWidth="1"/>
    <col min="10" max="10" width="18.77734375" style="4" customWidth="1"/>
    <col min="11" max="11" width="19.21875" style="4" customWidth="1"/>
    <col min="12" max="12" width="19" style="4" customWidth="1"/>
    <col min="13" max="13" width="21.109375" style="4" customWidth="1"/>
    <col min="14" max="14" width="20" style="4" customWidth="1"/>
    <col min="15" max="16" width="11.6640625" style="4" bestFit="1" customWidth="1"/>
    <col min="17" max="19" width="11.5546875" style="4" bestFit="1" customWidth="1"/>
    <col min="20" max="16384" width="11.44140625" style="4"/>
  </cols>
  <sheetData>
    <row r="1" spans="1:14" s="8" customFormat="1" ht="52.8" x14ac:dyDescent="0.3">
      <c r="A1" s="9" t="s">
        <v>12</v>
      </c>
      <c r="B1" s="7" t="s">
        <v>0</v>
      </c>
      <c r="C1" s="7" t="s">
        <v>11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9" t="s">
        <v>22</v>
      </c>
      <c r="L1" s="9" t="s">
        <v>23</v>
      </c>
      <c r="M1" s="9" t="s">
        <v>24</v>
      </c>
      <c r="N1" s="9" t="s">
        <v>25</v>
      </c>
    </row>
    <row r="2" spans="1:14" x14ac:dyDescent="0.3">
      <c r="A2" s="10" t="s">
        <v>14</v>
      </c>
      <c r="B2" s="3">
        <v>2009</v>
      </c>
      <c r="C2" s="5">
        <v>1868211732.3871</v>
      </c>
      <c r="D2" s="5">
        <v>572824436.29032302</v>
      </c>
      <c r="E2" s="5">
        <v>46390.763899945101</v>
      </c>
      <c r="F2" s="5">
        <v>1044019036.80645</v>
      </c>
      <c r="G2" s="5">
        <v>869176752.74193597</v>
      </c>
      <c r="H2" s="5">
        <v>8282088397.3548403</v>
      </c>
      <c r="I2" s="5">
        <v>1.02</v>
      </c>
      <c r="J2" s="5">
        <v>0.63</v>
      </c>
      <c r="K2" s="5">
        <v>0.93</v>
      </c>
      <c r="L2" s="5">
        <v>0.64</v>
      </c>
      <c r="M2" s="5">
        <v>0.95</v>
      </c>
      <c r="N2" s="5">
        <v>0.9</v>
      </c>
    </row>
    <row r="3" spans="1:14" x14ac:dyDescent="0.3">
      <c r="A3" s="10" t="s">
        <v>14</v>
      </c>
      <c r="B3" s="3">
        <v>2010</v>
      </c>
      <c r="C3" s="5">
        <v>1852656331.90909</v>
      </c>
      <c r="D3" s="5">
        <v>752633931.909091</v>
      </c>
      <c r="E3" s="5">
        <v>48837.8890298896</v>
      </c>
      <c r="F3" s="5">
        <v>1680003415.60606</v>
      </c>
      <c r="G3" s="5">
        <v>825729580.27272701</v>
      </c>
      <c r="H3" s="5">
        <v>9182922158.2121201</v>
      </c>
      <c r="I3" s="5">
        <v>1.01</v>
      </c>
      <c r="J3" s="5">
        <v>0.82</v>
      </c>
      <c r="K3" s="5">
        <v>0.98</v>
      </c>
      <c r="L3" s="5">
        <v>1.03</v>
      </c>
      <c r="M3" s="5">
        <v>0.9</v>
      </c>
      <c r="N3" s="5">
        <v>0.99</v>
      </c>
    </row>
    <row r="4" spans="1:14" x14ac:dyDescent="0.3">
      <c r="A4" s="10" t="s">
        <v>14</v>
      </c>
      <c r="B4" s="3">
        <v>2011</v>
      </c>
      <c r="C4" s="5">
        <v>1834880778.08571</v>
      </c>
      <c r="D4" s="5">
        <v>914930437.77142894</v>
      </c>
      <c r="E4" s="5">
        <v>49997.589301582302</v>
      </c>
      <c r="F4" s="5">
        <v>1634021518.6285701</v>
      </c>
      <c r="G4" s="5">
        <v>918194771.42857099</v>
      </c>
      <c r="H4" s="5">
        <v>9230548671.2000008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</row>
    <row r="5" spans="1:14" x14ac:dyDescent="0.3">
      <c r="A5" s="10" t="s">
        <v>14</v>
      </c>
      <c r="B5" s="3">
        <v>2012</v>
      </c>
      <c r="C5" s="5">
        <v>2186876446.3871002</v>
      </c>
      <c r="D5" s="5">
        <v>900514590.70967805</v>
      </c>
      <c r="E5" s="5">
        <v>52761.133872229497</v>
      </c>
      <c r="F5" s="5">
        <v>1371122091.5483899</v>
      </c>
      <c r="G5" s="5">
        <v>998416258.06451595</v>
      </c>
      <c r="H5" s="5">
        <v>9856366300.6774197</v>
      </c>
      <c r="I5" s="5">
        <v>1.19</v>
      </c>
      <c r="J5" s="5">
        <v>0.98</v>
      </c>
      <c r="K5" s="5">
        <v>1.06</v>
      </c>
      <c r="L5" s="5">
        <v>0.84</v>
      </c>
      <c r="M5" s="5">
        <v>1.0900000000000001</v>
      </c>
      <c r="N5" s="5">
        <v>1.07</v>
      </c>
    </row>
    <row r="6" spans="1:14" x14ac:dyDescent="0.3">
      <c r="A6" s="10" t="s">
        <v>14</v>
      </c>
      <c r="B6" s="3">
        <v>2013</v>
      </c>
      <c r="C6" s="5">
        <v>2300518583.9354801</v>
      </c>
      <c r="D6" s="5">
        <v>854559368.387097</v>
      </c>
      <c r="E6" s="5">
        <v>48682.436515506801</v>
      </c>
      <c r="F6" s="5">
        <v>898996398.64516103</v>
      </c>
      <c r="G6" s="5">
        <v>1057736719.0322599</v>
      </c>
      <c r="H6" s="5">
        <v>9044456035.9354801</v>
      </c>
      <c r="I6" s="5">
        <v>1.25</v>
      </c>
      <c r="J6" s="5">
        <v>0.93</v>
      </c>
      <c r="K6" s="5">
        <v>0.97</v>
      </c>
      <c r="L6" s="5">
        <v>0.55000000000000004</v>
      </c>
      <c r="M6" s="5">
        <v>1.1499999999999999</v>
      </c>
      <c r="N6" s="5">
        <v>0.98</v>
      </c>
    </row>
    <row r="7" spans="1:14" x14ac:dyDescent="0.3">
      <c r="A7" s="10" t="s">
        <v>14</v>
      </c>
      <c r="B7" s="3">
        <v>2014</v>
      </c>
      <c r="C7" s="5">
        <v>1990881016.64516</v>
      </c>
      <c r="D7" s="5">
        <v>733574852.774194</v>
      </c>
      <c r="E7" s="5">
        <v>52602.813994456097</v>
      </c>
      <c r="F7" s="5">
        <v>1454359819.0645199</v>
      </c>
      <c r="G7" s="5">
        <v>1010496873.67742</v>
      </c>
      <c r="H7" s="5">
        <v>9463147625.1612892</v>
      </c>
      <c r="I7" s="5">
        <v>1.0900000000000001</v>
      </c>
      <c r="J7" s="5">
        <v>0.8</v>
      </c>
      <c r="K7" s="5">
        <v>1.05</v>
      </c>
      <c r="L7" s="5">
        <v>0.89</v>
      </c>
      <c r="M7" s="5">
        <v>1.1000000000000001</v>
      </c>
      <c r="N7" s="5">
        <v>1.03</v>
      </c>
    </row>
    <row r="8" spans="1:14" x14ac:dyDescent="0.3">
      <c r="A8" s="10" t="s">
        <v>14</v>
      </c>
      <c r="B8" s="3">
        <v>2015</v>
      </c>
      <c r="C8" s="5">
        <v>2485015076.21875</v>
      </c>
      <c r="D8" s="5">
        <v>494802995.03125</v>
      </c>
      <c r="E8" s="5">
        <v>57409.470154540802</v>
      </c>
      <c r="F8" s="5">
        <v>1075557389.84375</v>
      </c>
      <c r="G8" s="5">
        <v>1030003064.78125</v>
      </c>
      <c r="H8" s="5">
        <v>9529537232.03125</v>
      </c>
      <c r="I8" s="5">
        <v>1.35</v>
      </c>
      <c r="J8" s="5">
        <v>0.54</v>
      </c>
      <c r="K8" s="5">
        <v>1.1499999999999999</v>
      </c>
      <c r="L8" s="5">
        <v>0.66</v>
      </c>
      <c r="M8" s="5">
        <v>1.1200000000000001</v>
      </c>
      <c r="N8" s="5">
        <v>1.03</v>
      </c>
    </row>
    <row r="9" spans="1:14" x14ac:dyDescent="0.3">
      <c r="A9" s="10" t="s">
        <v>14</v>
      </c>
      <c r="B9" s="3">
        <v>2016</v>
      </c>
      <c r="C9" s="5">
        <v>2035566496.34483</v>
      </c>
      <c r="D9" s="5">
        <v>494468474.75862098</v>
      </c>
      <c r="E9" s="5">
        <v>56533.739289157202</v>
      </c>
      <c r="F9" s="5">
        <v>1363244730.65517</v>
      </c>
      <c r="G9" s="5">
        <v>1056125108.1034499</v>
      </c>
      <c r="H9" s="5">
        <v>9480074238</v>
      </c>
      <c r="I9" s="5">
        <v>1.1100000000000001</v>
      </c>
      <c r="J9" s="5">
        <v>0.54</v>
      </c>
      <c r="K9" s="5">
        <v>1.1299999999999999</v>
      </c>
      <c r="L9" s="5">
        <v>0.83</v>
      </c>
      <c r="M9" s="5">
        <v>1.1499999999999999</v>
      </c>
      <c r="N9" s="5">
        <v>1.03</v>
      </c>
    </row>
    <row r="10" spans="1:14" x14ac:dyDescent="0.3">
      <c r="A10" s="10" t="s">
        <v>14</v>
      </c>
      <c r="B10" s="3">
        <v>2017</v>
      </c>
      <c r="C10" s="5">
        <v>1933930388.0666699</v>
      </c>
      <c r="D10" s="5">
        <v>692590838.66666698</v>
      </c>
      <c r="E10" s="5">
        <v>57681.138563918103</v>
      </c>
      <c r="F10" s="5">
        <v>2043609091.5666699</v>
      </c>
      <c r="G10" s="5">
        <v>965719098.56666696</v>
      </c>
      <c r="H10" s="5">
        <v>10277148151.9333</v>
      </c>
      <c r="I10" s="5">
        <v>1.05</v>
      </c>
      <c r="J10" s="5">
        <v>0.76</v>
      </c>
      <c r="K10" s="5">
        <v>1.1499999999999999</v>
      </c>
      <c r="L10" s="5">
        <v>1.25</v>
      </c>
      <c r="M10" s="5">
        <v>1.05</v>
      </c>
      <c r="N10" s="5">
        <v>1.1100000000000001</v>
      </c>
    </row>
    <row r="11" spans="1:14" x14ac:dyDescent="0.3">
      <c r="A11" s="10" t="s">
        <v>14</v>
      </c>
      <c r="B11" s="3">
        <v>2018</v>
      </c>
      <c r="C11" s="5">
        <v>1898405306.34375</v>
      </c>
      <c r="D11" s="5">
        <v>727338995.71875</v>
      </c>
      <c r="E11" s="5">
        <v>57393.272086746998</v>
      </c>
      <c r="F11" s="5">
        <v>1964291555.75</v>
      </c>
      <c r="G11" s="5">
        <v>1185718770.78125</v>
      </c>
      <c r="H11" s="5">
        <v>10390530686.1875</v>
      </c>
      <c r="I11" s="5">
        <v>1.03</v>
      </c>
      <c r="J11" s="5">
        <v>0.79</v>
      </c>
      <c r="K11" s="5">
        <v>1.1499999999999999</v>
      </c>
      <c r="L11" s="5">
        <v>1.2</v>
      </c>
      <c r="M11" s="5">
        <v>1.29</v>
      </c>
      <c r="N11" s="5">
        <v>1.1299999999999999</v>
      </c>
    </row>
    <row r="12" spans="1:14" x14ac:dyDescent="0.3">
      <c r="A12" s="10" t="s">
        <v>14</v>
      </c>
      <c r="B12" s="3">
        <v>2019</v>
      </c>
      <c r="C12" s="5">
        <v>2747228347.4705901</v>
      </c>
      <c r="D12" s="5">
        <v>889406223</v>
      </c>
      <c r="E12" s="5">
        <v>60466.027560775103</v>
      </c>
      <c r="F12" s="5">
        <v>1802574747.5</v>
      </c>
      <c r="G12" s="5">
        <v>1402347033.0294099</v>
      </c>
      <c r="H12" s="5">
        <v>11737080396.0882</v>
      </c>
      <c r="I12" s="5">
        <v>1.5</v>
      </c>
      <c r="J12" s="5">
        <v>0.97</v>
      </c>
      <c r="K12" s="5">
        <v>1.21</v>
      </c>
      <c r="L12" s="5">
        <v>1.1000000000000001</v>
      </c>
      <c r="M12" s="5">
        <v>1.53</v>
      </c>
      <c r="N12" s="5">
        <v>1.27</v>
      </c>
    </row>
    <row r="13" spans="1:14" x14ac:dyDescent="0.3">
      <c r="A13" s="10" t="s">
        <v>14</v>
      </c>
      <c r="B13" s="3">
        <v>2020</v>
      </c>
      <c r="C13" s="5">
        <v>2719775219.4000001</v>
      </c>
      <c r="D13" s="5">
        <v>517907297.45714301</v>
      </c>
      <c r="E13" s="5">
        <v>57357.903189349097</v>
      </c>
      <c r="F13" s="5">
        <v>851766789.88571405</v>
      </c>
      <c r="G13" s="5">
        <v>950288571.42857099</v>
      </c>
      <c r="H13" s="5">
        <v>9936796095.45714</v>
      </c>
      <c r="I13" s="5">
        <v>1.48</v>
      </c>
      <c r="J13" s="5">
        <v>0.56999999999999995</v>
      </c>
      <c r="K13" s="5">
        <v>1.1499999999999999</v>
      </c>
      <c r="L13" s="5">
        <v>0.52</v>
      </c>
      <c r="M13" s="5">
        <v>1.03</v>
      </c>
      <c r="N13" s="5">
        <v>1.08</v>
      </c>
    </row>
    <row r="14" spans="1:14" x14ac:dyDescent="0.3">
      <c r="A14" s="10" t="s">
        <v>14</v>
      </c>
      <c r="B14" s="3">
        <v>2021</v>
      </c>
      <c r="C14" s="5">
        <v>2536727737.5142899</v>
      </c>
      <c r="D14" s="5">
        <v>1066829554.54286</v>
      </c>
      <c r="E14" s="5">
        <v>62657.943729685103</v>
      </c>
      <c r="F14" s="5">
        <v>3706694639</v>
      </c>
      <c r="G14" s="5">
        <v>1584537155.65714</v>
      </c>
      <c r="H14" s="5">
        <v>14076464284.8857</v>
      </c>
      <c r="I14" s="5">
        <v>1.38</v>
      </c>
      <c r="J14" s="5">
        <v>1.17</v>
      </c>
      <c r="K14" s="5">
        <v>1.25</v>
      </c>
      <c r="L14" s="5">
        <v>2.27</v>
      </c>
      <c r="M14" s="5">
        <v>1.73</v>
      </c>
      <c r="N14" s="5">
        <v>1.52</v>
      </c>
    </row>
    <row r="15" spans="1:14" x14ac:dyDescent="0.3">
      <c r="A15" s="10" t="s">
        <v>13</v>
      </c>
      <c r="B15" s="3">
        <v>2009</v>
      </c>
      <c r="C15" s="5">
        <v>1007264045.82432</v>
      </c>
      <c r="D15" s="5">
        <v>278705170.25675702</v>
      </c>
      <c r="E15" s="5">
        <v>50682.207621311703</v>
      </c>
      <c r="F15" s="5">
        <v>498108621.702703</v>
      </c>
      <c r="G15" s="5">
        <v>426083293.5</v>
      </c>
      <c r="H15" s="5">
        <v>4560297448.6351299</v>
      </c>
      <c r="I15" s="5">
        <v>1.07</v>
      </c>
      <c r="J15" s="5">
        <v>0.66</v>
      </c>
      <c r="K15" s="5">
        <v>0.94</v>
      </c>
      <c r="L15" s="5">
        <v>0.64</v>
      </c>
      <c r="M15" s="5">
        <v>0.96</v>
      </c>
      <c r="N15" s="5">
        <v>0.94</v>
      </c>
    </row>
    <row r="16" spans="1:14" x14ac:dyDescent="0.3">
      <c r="A16" s="10" t="s">
        <v>13</v>
      </c>
      <c r="B16" s="3">
        <v>2010</v>
      </c>
      <c r="C16" s="5">
        <v>981183471.79518104</v>
      </c>
      <c r="D16" s="5">
        <v>353461058.843373</v>
      </c>
      <c r="E16" s="5">
        <v>54480.451359451101</v>
      </c>
      <c r="F16" s="5">
        <v>846822345.66265094</v>
      </c>
      <c r="G16" s="5">
        <v>396933371.72289199</v>
      </c>
      <c r="H16" s="5">
        <v>4864523372.6988001</v>
      </c>
      <c r="I16" s="5">
        <v>1.04</v>
      </c>
      <c r="J16" s="5">
        <v>0.83</v>
      </c>
      <c r="K16" s="5">
        <v>1.01</v>
      </c>
      <c r="L16" s="5">
        <v>1.0900000000000001</v>
      </c>
      <c r="M16" s="5">
        <v>0.9</v>
      </c>
      <c r="N16" s="5">
        <v>1</v>
      </c>
    </row>
    <row r="17" spans="1:14" x14ac:dyDescent="0.3">
      <c r="A17" s="10" t="s">
        <v>13</v>
      </c>
      <c r="B17" s="3">
        <v>2011</v>
      </c>
      <c r="C17" s="5">
        <v>943826218.18181801</v>
      </c>
      <c r="D17" s="5">
        <v>423846545.909091</v>
      </c>
      <c r="E17" s="5">
        <v>53882.999199367798</v>
      </c>
      <c r="F17" s="5">
        <v>775432639.75</v>
      </c>
      <c r="G17" s="5">
        <v>442761476.784091</v>
      </c>
      <c r="H17" s="5">
        <v>4844599873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</row>
    <row r="18" spans="1:14" x14ac:dyDescent="0.3">
      <c r="A18" s="10" t="s">
        <v>13</v>
      </c>
      <c r="B18" s="3">
        <v>2012</v>
      </c>
      <c r="C18" s="5">
        <v>1071253063.43902</v>
      </c>
      <c r="D18" s="5">
        <v>407058020.86585402</v>
      </c>
      <c r="E18" s="5">
        <v>55849.416754187499</v>
      </c>
      <c r="F18" s="5">
        <v>639172545.23170698</v>
      </c>
      <c r="G18" s="5">
        <v>454939972.41463399</v>
      </c>
      <c r="H18" s="5">
        <v>5079680612.2560997</v>
      </c>
      <c r="I18" s="5">
        <v>1.1399999999999999</v>
      </c>
      <c r="J18" s="5">
        <v>0.96</v>
      </c>
      <c r="K18" s="5">
        <v>1.04</v>
      </c>
      <c r="L18" s="5">
        <v>0.82</v>
      </c>
      <c r="M18" s="5">
        <v>1.03</v>
      </c>
      <c r="N18" s="5">
        <v>1.05</v>
      </c>
    </row>
    <row r="19" spans="1:14" x14ac:dyDescent="0.3">
      <c r="A19" s="10" t="s">
        <v>13</v>
      </c>
      <c r="B19" s="3">
        <v>2013</v>
      </c>
      <c r="C19" s="5">
        <v>1164579145.0632901</v>
      </c>
      <c r="D19" s="5">
        <v>419374831.67088598</v>
      </c>
      <c r="E19" s="5">
        <v>51569.684793766399</v>
      </c>
      <c r="F19" s="5">
        <v>452135142.59493703</v>
      </c>
      <c r="G19" s="5">
        <v>490645448.24050599</v>
      </c>
      <c r="H19" s="5">
        <v>4964908464.5443001</v>
      </c>
      <c r="I19" s="5">
        <v>1.23</v>
      </c>
      <c r="J19" s="5">
        <v>0.99</v>
      </c>
      <c r="K19" s="5">
        <v>0.96</v>
      </c>
      <c r="L19" s="5">
        <v>0.57999999999999996</v>
      </c>
      <c r="M19" s="5">
        <v>1.1100000000000001</v>
      </c>
      <c r="N19" s="5">
        <v>1.02</v>
      </c>
    </row>
    <row r="20" spans="1:14" x14ac:dyDescent="0.3">
      <c r="A20" s="10" t="s">
        <v>13</v>
      </c>
      <c r="B20" s="3">
        <v>2014</v>
      </c>
      <c r="C20" s="5">
        <v>1068610752.3125</v>
      </c>
      <c r="D20" s="5">
        <v>355154219.10000002</v>
      </c>
      <c r="E20" s="5">
        <v>58163.079301525999</v>
      </c>
      <c r="F20" s="5">
        <v>672115739.48749995</v>
      </c>
      <c r="G20" s="5">
        <v>481569944.69999999</v>
      </c>
      <c r="H20" s="5">
        <v>5114796865.7375002</v>
      </c>
      <c r="I20" s="5">
        <v>1.1299999999999999</v>
      </c>
      <c r="J20" s="5">
        <v>0.84</v>
      </c>
      <c r="K20" s="5">
        <v>1.08</v>
      </c>
      <c r="L20" s="5">
        <v>0.87</v>
      </c>
      <c r="M20" s="5">
        <v>1.0900000000000001</v>
      </c>
      <c r="N20" s="5">
        <v>1.06</v>
      </c>
    </row>
    <row r="21" spans="1:14" x14ac:dyDescent="0.3">
      <c r="A21" s="10" t="s">
        <v>13</v>
      </c>
      <c r="B21" s="3">
        <v>2015</v>
      </c>
      <c r="C21" s="5">
        <v>1311190819.61728</v>
      </c>
      <c r="D21" s="5">
        <v>245540711.530864</v>
      </c>
      <c r="E21" s="5">
        <v>62549.061653654899</v>
      </c>
      <c r="F21" s="5">
        <v>514316938.790124</v>
      </c>
      <c r="G21" s="5">
        <v>491423831.96296299</v>
      </c>
      <c r="H21" s="5">
        <v>5238567079.1728401</v>
      </c>
      <c r="I21" s="5">
        <v>1.39</v>
      </c>
      <c r="J21" s="5">
        <v>0.57999999999999996</v>
      </c>
      <c r="K21" s="5">
        <v>1.1599999999999999</v>
      </c>
      <c r="L21" s="5">
        <v>0.66</v>
      </c>
      <c r="M21" s="5">
        <v>1.1100000000000001</v>
      </c>
      <c r="N21" s="5">
        <v>1.08</v>
      </c>
    </row>
    <row r="22" spans="1:14" x14ac:dyDescent="0.3">
      <c r="A22" s="10" t="s">
        <v>13</v>
      </c>
      <c r="B22" s="3">
        <v>2016</v>
      </c>
      <c r="C22" s="5">
        <v>1020240085.5375</v>
      </c>
      <c r="D22" s="5">
        <v>244021144.3125</v>
      </c>
      <c r="E22" s="5">
        <v>61125.036671684698</v>
      </c>
      <c r="F22" s="5">
        <v>710558389.95000005</v>
      </c>
      <c r="G22" s="5">
        <v>477063626.53750002</v>
      </c>
      <c r="H22" s="5">
        <v>5068980455.8874998</v>
      </c>
      <c r="I22" s="5">
        <v>1.08</v>
      </c>
      <c r="J22" s="5">
        <v>0.57999999999999996</v>
      </c>
      <c r="K22" s="5">
        <v>1.1299999999999999</v>
      </c>
      <c r="L22" s="5">
        <v>0.92</v>
      </c>
      <c r="M22" s="5">
        <v>1.08</v>
      </c>
      <c r="N22" s="5">
        <v>1.05</v>
      </c>
    </row>
    <row r="23" spans="1:14" x14ac:dyDescent="0.3">
      <c r="A23" s="10" t="s">
        <v>13</v>
      </c>
      <c r="B23" s="3">
        <v>2017</v>
      </c>
      <c r="C23" s="5">
        <v>1005894847.22892</v>
      </c>
      <c r="D23" s="5">
        <v>293380656.65060198</v>
      </c>
      <c r="E23" s="5">
        <v>59699.361422532202</v>
      </c>
      <c r="F23" s="5">
        <v>941268583.75903594</v>
      </c>
      <c r="G23" s="5">
        <v>451160690.54216897</v>
      </c>
      <c r="H23" s="5">
        <v>5357180821.1325302</v>
      </c>
      <c r="I23" s="5">
        <v>1.07</v>
      </c>
      <c r="J23" s="5">
        <v>0.69</v>
      </c>
      <c r="K23" s="5">
        <v>1.1100000000000001</v>
      </c>
      <c r="L23" s="5">
        <v>1.21</v>
      </c>
      <c r="M23" s="5">
        <v>1.02</v>
      </c>
      <c r="N23" s="5">
        <v>1.1100000000000001</v>
      </c>
    </row>
    <row r="24" spans="1:14" x14ac:dyDescent="0.3">
      <c r="A24" s="10" t="s">
        <v>13</v>
      </c>
      <c r="B24" s="3">
        <v>2018</v>
      </c>
      <c r="C24" s="5">
        <v>1075938266.5925901</v>
      </c>
      <c r="D24" s="5">
        <v>348349769.12345701</v>
      </c>
      <c r="E24" s="5">
        <v>60906.695623093598</v>
      </c>
      <c r="F24" s="5">
        <v>957150897.24691403</v>
      </c>
      <c r="G24" s="5">
        <v>563099023.96296299</v>
      </c>
      <c r="H24" s="5">
        <v>5796272592.83951</v>
      </c>
      <c r="I24" s="5">
        <v>1.1399999999999999</v>
      </c>
      <c r="J24" s="5">
        <v>0.82</v>
      </c>
      <c r="K24" s="5">
        <v>1.1299999999999999</v>
      </c>
      <c r="L24" s="5">
        <v>1.23</v>
      </c>
      <c r="M24" s="5">
        <v>1.27</v>
      </c>
      <c r="N24" s="5">
        <v>1.2</v>
      </c>
    </row>
    <row r="25" spans="1:14" x14ac:dyDescent="0.3">
      <c r="A25" s="10" t="s">
        <v>13</v>
      </c>
      <c r="B25" s="3">
        <v>2019</v>
      </c>
      <c r="C25" s="5">
        <v>1483560152.3411801</v>
      </c>
      <c r="D25" s="5">
        <v>436135742.52941197</v>
      </c>
      <c r="E25" s="5">
        <v>62286.702783589499</v>
      </c>
      <c r="F25" s="5">
        <v>918423576.78823495</v>
      </c>
      <c r="G25" s="5">
        <v>634424872.92941201</v>
      </c>
      <c r="H25" s="5">
        <v>6528141817.5411797</v>
      </c>
      <c r="I25" s="5">
        <v>1.57</v>
      </c>
      <c r="J25" s="5">
        <v>1.03</v>
      </c>
      <c r="K25" s="5">
        <v>1.1599999999999999</v>
      </c>
      <c r="L25" s="5">
        <v>1.18</v>
      </c>
      <c r="M25" s="5">
        <v>1.43</v>
      </c>
      <c r="N25" s="5">
        <v>1.35</v>
      </c>
    </row>
    <row r="26" spans="1:14" x14ac:dyDescent="0.3">
      <c r="A26" s="10" t="s">
        <v>13</v>
      </c>
      <c r="B26" s="3">
        <v>2020</v>
      </c>
      <c r="C26" s="5">
        <v>1492236467.15556</v>
      </c>
      <c r="D26" s="5">
        <v>258917817.67777801</v>
      </c>
      <c r="E26" s="5">
        <v>61912.793984245101</v>
      </c>
      <c r="F26" s="5">
        <v>214192400.67777801</v>
      </c>
      <c r="G26" s="5">
        <v>427680967.588889</v>
      </c>
      <c r="H26" s="5">
        <v>5277349761.6555595</v>
      </c>
      <c r="I26" s="5">
        <v>1.58</v>
      </c>
      <c r="J26" s="5">
        <v>0.61</v>
      </c>
      <c r="K26" s="5">
        <v>1.1499999999999999</v>
      </c>
      <c r="L26" s="5">
        <v>0.28000000000000003</v>
      </c>
      <c r="M26" s="5">
        <v>0.97</v>
      </c>
      <c r="N26" s="5">
        <v>1.0900000000000001</v>
      </c>
    </row>
    <row r="27" spans="1:14" x14ac:dyDescent="0.3">
      <c r="A27" s="10" t="s">
        <v>13</v>
      </c>
      <c r="B27" s="3">
        <v>2021</v>
      </c>
      <c r="C27" s="5">
        <v>1379854880.7142899</v>
      </c>
      <c r="D27" s="5">
        <v>479396469.681319</v>
      </c>
      <c r="E27" s="5">
        <v>65674.644804590804</v>
      </c>
      <c r="F27" s="5">
        <v>1621462062.37363</v>
      </c>
      <c r="G27" s="5">
        <v>696051709.48351705</v>
      </c>
      <c r="H27" s="5">
        <v>7152308436.2747297</v>
      </c>
      <c r="I27" s="5">
        <v>1.46</v>
      </c>
      <c r="J27" s="5">
        <v>1.1299999999999999</v>
      </c>
      <c r="K27" s="5">
        <v>1.22</v>
      </c>
      <c r="L27" s="5">
        <v>2.09</v>
      </c>
      <c r="M27" s="5">
        <v>1.57</v>
      </c>
      <c r="N27" s="5">
        <v>1.48</v>
      </c>
    </row>
    <row r="34" spans="9:11" x14ac:dyDescent="0.3">
      <c r="I34" s="4" t="s">
        <v>5</v>
      </c>
    </row>
    <row r="35" spans="9:11" x14ac:dyDescent="0.3">
      <c r="I35" s="4" t="s">
        <v>6</v>
      </c>
      <c r="J35" s="6">
        <f>(M25^(1/8))-1</f>
        <v>4.5723829590641918E-2</v>
      </c>
      <c r="K35" s="4" t="s">
        <v>7</v>
      </c>
    </row>
    <row r="36" spans="9:11" x14ac:dyDescent="0.3">
      <c r="I36" s="4" t="s">
        <v>8</v>
      </c>
      <c r="J36" s="6">
        <f>((M27-M25+1)^(1/2))-1</f>
        <v>6.7707825203131122E-2</v>
      </c>
      <c r="K36" s="4" t="s">
        <v>7</v>
      </c>
    </row>
    <row r="39" spans="9:11" x14ac:dyDescent="0.3">
      <c r="I39" s="4" t="s">
        <v>51</v>
      </c>
    </row>
    <row r="40" spans="9:11" x14ac:dyDescent="0.3">
      <c r="I40" s="4" t="s">
        <v>6</v>
      </c>
      <c r="J40" s="6">
        <f>(K25^(1/8))-1</f>
        <v>1.8725667514943201E-2</v>
      </c>
      <c r="K40" s="4" t="s">
        <v>7</v>
      </c>
    </row>
    <row r="41" spans="9:11" x14ac:dyDescent="0.3">
      <c r="I41" s="4" t="s">
        <v>8</v>
      </c>
      <c r="J41" s="6">
        <f>((K27-K25+1)^(1/2))-1</f>
        <v>2.9563014098699991E-2</v>
      </c>
      <c r="K41" s="4" t="s">
        <v>7</v>
      </c>
    </row>
    <row r="44" spans="9:11" x14ac:dyDescent="0.3">
      <c r="I44" s="4" t="s">
        <v>9</v>
      </c>
    </row>
    <row r="45" spans="9:11" x14ac:dyDescent="0.3">
      <c r="I45" s="4" t="s">
        <v>10</v>
      </c>
      <c r="J45" s="6">
        <f>(N25^(1/8))-1</f>
        <v>3.8225570812649989E-2</v>
      </c>
      <c r="K45" s="4" t="s">
        <v>7</v>
      </c>
    </row>
    <row r="46" spans="9:11" x14ac:dyDescent="0.3">
      <c r="I46" s="4" t="s">
        <v>8</v>
      </c>
      <c r="J46" s="6">
        <f>((N27-N25+1)^(1/2))-1</f>
        <v>6.301458127346482E-2</v>
      </c>
      <c r="K46" s="4" t="s">
        <v>7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BBDC-62A8-428F-BCFC-A0E6F56907F0}">
  <dimension ref="A1:E29"/>
  <sheetViews>
    <sheetView zoomScale="90" zoomScaleNormal="90" workbookViewId="0">
      <selection activeCell="D12" sqref="D12"/>
    </sheetView>
  </sheetViews>
  <sheetFormatPr baseColWidth="10" defaultColWidth="11.44140625" defaultRowHeight="14.4" x14ac:dyDescent="0.3"/>
  <cols>
    <col min="1" max="1" width="16.88671875" customWidth="1"/>
    <col min="2" max="2" width="11.6640625" bestFit="1" customWidth="1"/>
    <col min="3" max="3" width="20.33203125" bestFit="1" customWidth="1"/>
    <col min="4" max="4" width="18.44140625" bestFit="1" customWidth="1"/>
  </cols>
  <sheetData>
    <row r="1" spans="1:4" ht="26.4" x14ac:dyDescent="0.3">
      <c r="A1" s="9" t="s">
        <v>12</v>
      </c>
      <c r="B1" s="11" t="s">
        <v>28</v>
      </c>
      <c r="C1" s="11" t="s">
        <v>26</v>
      </c>
      <c r="D1" s="11" t="s">
        <v>27</v>
      </c>
    </row>
    <row r="2" spans="1:4" ht="20.25" customHeight="1" x14ac:dyDescent="0.3">
      <c r="A2" s="10" t="s">
        <v>14</v>
      </c>
      <c r="B2" s="11">
        <v>2011</v>
      </c>
      <c r="C2" s="12">
        <v>33669817000</v>
      </c>
      <c r="D2" s="12">
        <v>5404000000</v>
      </c>
    </row>
    <row r="3" spans="1:4" ht="20.25" customHeight="1" x14ac:dyDescent="0.3">
      <c r="A3" s="10" t="s">
        <v>14</v>
      </c>
      <c r="B3" s="11">
        <v>2012</v>
      </c>
      <c r="C3" s="12">
        <v>29825615000</v>
      </c>
      <c r="D3" s="12">
        <v>4472000000</v>
      </c>
    </row>
    <row r="4" spans="1:4" ht="20.25" customHeight="1" x14ac:dyDescent="0.3">
      <c r="A4" s="10" t="s">
        <v>14</v>
      </c>
      <c r="B4" s="11">
        <v>2013</v>
      </c>
      <c r="C4" s="12">
        <v>31016391290</v>
      </c>
      <c r="D4" s="12">
        <v>6688000000</v>
      </c>
    </row>
    <row r="5" spans="1:4" ht="20.25" customHeight="1" x14ac:dyDescent="0.3">
      <c r="A5" s="10" t="s">
        <v>14</v>
      </c>
      <c r="B5" s="11">
        <v>2014</v>
      </c>
      <c r="C5" s="12">
        <v>34806045930</v>
      </c>
      <c r="D5" s="12">
        <v>3896006154</v>
      </c>
    </row>
    <row r="6" spans="1:4" ht="20.25" customHeight="1" x14ac:dyDescent="0.3">
      <c r="A6" s="10" t="s">
        <v>14</v>
      </c>
      <c r="B6" s="11">
        <v>2015</v>
      </c>
      <c r="C6" s="12">
        <v>35216817073</v>
      </c>
      <c r="D6" s="12">
        <v>5471000000</v>
      </c>
    </row>
    <row r="7" spans="1:4" ht="20.25" customHeight="1" x14ac:dyDescent="0.3">
      <c r="A7" s="10" t="s">
        <v>14</v>
      </c>
      <c r="B7" s="11">
        <v>2016</v>
      </c>
      <c r="C7" s="12">
        <v>35410347135</v>
      </c>
      <c r="D7" s="12">
        <v>8747000000</v>
      </c>
    </row>
    <row r="8" spans="1:4" ht="20.25" customHeight="1" x14ac:dyDescent="0.3">
      <c r="A8" s="10" t="s">
        <v>14</v>
      </c>
      <c r="B8" s="11">
        <v>2017</v>
      </c>
      <c r="C8" s="12">
        <v>37210919957</v>
      </c>
      <c r="D8" s="12">
        <v>5620000000</v>
      </c>
    </row>
    <row r="9" spans="1:4" ht="20.25" customHeight="1" x14ac:dyDescent="0.3">
      <c r="A9" s="10" t="s">
        <v>14</v>
      </c>
      <c r="B9" s="11">
        <v>2018</v>
      </c>
      <c r="C9" s="12">
        <v>41667000665</v>
      </c>
      <c r="D9" s="12">
        <v>9446000000</v>
      </c>
    </row>
    <row r="10" spans="1:4" ht="20.25" customHeight="1" x14ac:dyDescent="0.3">
      <c r="A10" s="10" t="s">
        <v>14</v>
      </c>
      <c r="B10" s="11">
        <v>2019</v>
      </c>
      <c r="C10" s="12">
        <v>48761799123</v>
      </c>
      <c r="D10" s="12">
        <v>10373000000</v>
      </c>
    </row>
    <row r="11" spans="1:4" ht="20.25" customHeight="1" x14ac:dyDescent="0.3">
      <c r="A11" s="10" t="s">
        <v>14</v>
      </c>
      <c r="B11" s="11">
        <v>2020</v>
      </c>
      <c r="C11" s="12">
        <v>28530100000</v>
      </c>
      <c r="D11" s="12">
        <v>7314000000</v>
      </c>
    </row>
    <row r="12" spans="1:4" ht="20.25" customHeight="1" x14ac:dyDescent="0.3">
      <c r="A12" s="10" t="s">
        <v>14</v>
      </c>
      <c r="B12" s="11">
        <v>2021</v>
      </c>
      <c r="C12" s="12">
        <v>42520800448</v>
      </c>
      <c r="D12" s="12">
        <v>22649000000</v>
      </c>
    </row>
    <row r="13" spans="1:4" ht="20.25" customHeight="1" x14ac:dyDescent="0.3">
      <c r="A13" s="10" t="s">
        <v>13</v>
      </c>
      <c r="B13" s="11">
        <v>2011</v>
      </c>
      <c r="C13" s="12">
        <v>41989908957</v>
      </c>
      <c r="D13" s="12">
        <v>5760132000</v>
      </c>
    </row>
    <row r="14" spans="1:4" ht="20.25" customHeight="1" x14ac:dyDescent="0.3">
      <c r="A14" s="10" t="s">
        <v>13</v>
      </c>
      <c r="B14" s="11">
        <v>2012</v>
      </c>
      <c r="C14" s="12">
        <v>38500784159</v>
      </c>
      <c r="D14" s="12">
        <v>4589704000</v>
      </c>
    </row>
    <row r="15" spans="1:4" ht="20.25" customHeight="1" x14ac:dyDescent="0.3">
      <c r="A15" s="10" t="s">
        <v>13</v>
      </c>
      <c r="B15" s="11">
        <v>2013</v>
      </c>
      <c r="C15" s="12">
        <v>39907788483</v>
      </c>
      <c r="D15" s="12">
        <v>6735027000</v>
      </c>
    </row>
    <row r="16" spans="1:4" ht="20.25" customHeight="1" x14ac:dyDescent="0.3">
      <c r="A16" s="10" t="s">
        <v>13</v>
      </c>
      <c r="B16" s="11">
        <v>2014</v>
      </c>
      <c r="C16" s="12">
        <v>44796082746</v>
      </c>
      <c r="D16" s="12">
        <v>4027006154</v>
      </c>
    </row>
    <row r="17" spans="1:5" ht="20.25" customHeight="1" x14ac:dyDescent="0.3">
      <c r="A17" s="10" t="s">
        <v>13</v>
      </c>
      <c r="B17" s="11">
        <v>2015</v>
      </c>
      <c r="C17" s="12">
        <v>45387365389</v>
      </c>
      <c r="D17" s="12">
        <v>5516000000</v>
      </c>
    </row>
    <row r="18" spans="1:5" ht="20.25" customHeight="1" x14ac:dyDescent="0.3">
      <c r="A18" s="10" t="s">
        <v>13</v>
      </c>
      <c r="B18" s="11">
        <v>2016</v>
      </c>
      <c r="C18" s="12">
        <v>46124745123</v>
      </c>
      <c r="D18" s="12">
        <v>9253000000</v>
      </c>
    </row>
    <row r="19" spans="1:5" ht="20.25" customHeight="1" x14ac:dyDescent="0.3">
      <c r="A19" s="10" t="s">
        <v>13</v>
      </c>
      <c r="B19" s="11">
        <v>2017</v>
      </c>
      <c r="C19" s="12">
        <v>48389093315</v>
      </c>
      <c r="D19" s="12">
        <v>6488000000</v>
      </c>
    </row>
    <row r="20" spans="1:5" ht="20.25" customHeight="1" x14ac:dyDescent="0.3">
      <c r="A20" s="10" t="s">
        <v>13</v>
      </c>
      <c r="B20" s="11">
        <v>2018</v>
      </c>
      <c r="C20" s="12">
        <v>53193170941</v>
      </c>
      <c r="D20" s="12">
        <v>10767000000</v>
      </c>
    </row>
    <row r="21" spans="1:5" ht="20.25" customHeight="1" x14ac:dyDescent="0.3">
      <c r="A21" s="10" t="s">
        <v>13</v>
      </c>
      <c r="B21" s="11">
        <v>2019</v>
      </c>
      <c r="C21" s="12">
        <v>57311263199</v>
      </c>
      <c r="D21" s="12">
        <v>11045000000</v>
      </c>
      <c r="E21" s="13"/>
    </row>
    <row r="22" spans="1:5" ht="20.25" customHeight="1" x14ac:dyDescent="0.3">
      <c r="A22" s="10" t="s">
        <v>13</v>
      </c>
      <c r="B22" s="11">
        <v>2020</v>
      </c>
      <c r="C22" s="12">
        <v>36255541083</v>
      </c>
      <c r="D22" s="12">
        <v>7359000000</v>
      </c>
    </row>
    <row r="23" spans="1:5" ht="20.25" customHeight="1" x14ac:dyDescent="0.3">
      <c r="A23" s="10" t="s">
        <v>13</v>
      </c>
      <c r="B23" s="11">
        <v>2021</v>
      </c>
      <c r="C23" s="12">
        <v>53919312563</v>
      </c>
      <c r="D23" s="12">
        <v>22649000000</v>
      </c>
    </row>
    <row r="24" spans="1:5" x14ac:dyDescent="0.3">
      <c r="C24" s="2"/>
      <c r="D24" s="2"/>
    </row>
    <row r="27" spans="1:5" x14ac:dyDescent="0.3">
      <c r="C27" s="2"/>
      <c r="D27" s="2"/>
    </row>
    <row r="29" spans="1:5" x14ac:dyDescent="0.3">
      <c r="C29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5A185-9414-40B0-A0A1-76794475B993}">
  <dimension ref="A1:J33"/>
  <sheetViews>
    <sheetView zoomScaleNormal="100" workbookViewId="0">
      <selection activeCell="A14" sqref="A14"/>
    </sheetView>
  </sheetViews>
  <sheetFormatPr baseColWidth="10" defaultColWidth="8.5546875" defaultRowHeight="14.4" x14ac:dyDescent="0.3"/>
  <cols>
    <col min="1" max="1" width="8.6640625" style="4" bestFit="1" customWidth="1"/>
    <col min="2" max="3" width="12.109375" style="4" bestFit="1" customWidth="1"/>
    <col min="4" max="4" width="14.33203125" style="4" customWidth="1"/>
    <col min="5" max="6" width="12.109375" style="4" bestFit="1" customWidth="1"/>
    <col min="7" max="7" width="12" style="4" bestFit="1" customWidth="1"/>
    <col min="8" max="8" width="14.109375" style="4" customWidth="1"/>
    <col min="9" max="9" width="13.5546875" style="4" customWidth="1"/>
    <col min="10" max="16384" width="8.5546875" style="4"/>
  </cols>
  <sheetData>
    <row r="1" spans="1:9" ht="52.8" x14ac:dyDescent="0.3">
      <c r="A1" s="9" t="s">
        <v>35</v>
      </c>
      <c r="B1" s="9" t="s">
        <v>36</v>
      </c>
      <c r="C1" s="9" t="s">
        <v>37</v>
      </c>
      <c r="D1" s="9" t="s">
        <v>38</v>
      </c>
      <c r="E1" s="9" t="s">
        <v>39</v>
      </c>
      <c r="F1" s="9" t="s">
        <v>40</v>
      </c>
      <c r="G1" s="9" t="s">
        <v>41</v>
      </c>
      <c r="H1" s="9" t="s">
        <v>29</v>
      </c>
      <c r="I1" s="9" t="s">
        <v>30</v>
      </c>
    </row>
    <row r="2" spans="1:9" x14ac:dyDescent="0.3">
      <c r="A2" s="10">
        <v>2011</v>
      </c>
      <c r="B2" s="14">
        <v>69804353152</v>
      </c>
      <c r="C2" s="14">
        <v>33669817000</v>
      </c>
      <c r="D2" s="14">
        <v>5404000000</v>
      </c>
      <c r="E2" s="14">
        <v>83810854298</v>
      </c>
      <c r="F2" s="14">
        <v>41989908957</v>
      </c>
      <c r="G2" s="14">
        <v>5760132000</v>
      </c>
      <c r="H2" s="4">
        <v>0.55999999999999994</v>
      </c>
      <c r="I2" s="4">
        <v>0.57000000000000006</v>
      </c>
    </row>
    <row r="3" spans="1:9" x14ac:dyDescent="0.3">
      <c r="A3" s="10">
        <v>2012</v>
      </c>
      <c r="B3" s="14">
        <v>50550305838</v>
      </c>
      <c r="C3" s="14">
        <v>29825615000</v>
      </c>
      <c r="D3" s="14">
        <v>4472000000</v>
      </c>
      <c r="E3" s="14">
        <v>63329694709</v>
      </c>
      <c r="F3" s="14">
        <v>38408953159</v>
      </c>
      <c r="G3" s="14">
        <v>4589704000</v>
      </c>
      <c r="H3" s="4">
        <v>0.67999999999999994</v>
      </c>
      <c r="I3" s="4">
        <v>0.67999999999999994</v>
      </c>
    </row>
    <row r="4" spans="1:9" x14ac:dyDescent="0.3">
      <c r="A4" s="10">
        <v>2013</v>
      </c>
      <c r="B4" s="14">
        <v>45373667358</v>
      </c>
      <c r="C4" s="14">
        <v>31016391290</v>
      </c>
      <c r="D4" s="14">
        <v>6688000000</v>
      </c>
      <c r="E4" s="14">
        <v>57583733265</v>
      </c>
      <c r="F4" s="14">
        <v>39972870483</v>
      </c>
      <c r="G4" s="14">
        <v>6735027000</v>
      </c>
      <c r="H4" s="4">
        <v>0.83000000000000007</v>
      </c>
      <c r="I4" s="4">
        <v>0.80999999999999994</v>
      </c>
    </row>
    <row r="5" spans="1:9" x14ac:dyDescent="0.3">
      <c r="A5" s="10">
        <v>2014</v>
      </c>
      <c r="B5" s="14">
        <v>59209395391</v>
      </c>
      <c r="C5" s="14">
        <v>34806045930</v>
      </c>
      <c r="D5" s="14">
        <v>3896006154</v>
      </c>
      <c r="E5" s="14">
        <v>71705749159</v>
      </c>
      <c r="F5" s="14">
        <v>44797949746</v>
      </c>
      <c r="G5" s="14">
        <v>4027006154</v>
      </c>
      <c r="H5" s="4">
        <v>0.65999999999999992</v>
      </c>
      <c r="I5" s="4">
        <v>0.67999999999999994</v>
      </c>
    </row>
    <row r="6" spans="1:9" x14ac:dyDescent="0.3">
      <c r="A6" s="10">
        <v>2015</v>
      </c>
      <c r="B6" s="14">
        <v>57866614475</v>
      </c>
      <c r="C6" s="14">
        <v>35216817073</v>
      </c>
      <c r="D6" s="14">
        <v>5471000000</v>
      </c>
      <c r="E6" s="14">
        <v>69573372042</v>
      </c>
      <c r="F6" s="14">
        <v>45502725389</v>
      </c>
      <c r="G6" s="14">
        <v>5516000000</v>
      </c>
      <c r="H6" s="4">
        <v>0.7</v>
      </c>
      <c r="I6" s="4">
        <v>0.73</v>
      </c>
    </row>
    <row r="7" spans="1:9" x14ac:dyDescent="0.3">
      <c r="A7" s="10">
        <v>2016</v>
      </c>
      <c r="B7" s="14">
        <v>74267089189</v>
      </c>
      <c r="C7" s="14">
        <v>35410347135</v>
      </c>
      <c r="D7" s="14">
        <v>8747000000</v>
      </c>
      <c r="E7" s="14">
        <v>97269781196</v>
      </c>
      <c r="F7" s="14">
        <v>46254657123</v>
      </c>
      <c r="G7" s="14">
        <v>9019000000</v>
      </c>
      <c r="H7" s="4">
        <v>0.6</v>
      </c>
      <c r="I7" s="4">
        <v>0.56999999999999995</v>
      </c>
    </row>
    <row r="8" spans="1:9" x14ac:dyDescent="0.3">
      <c r="A8" s="10">
        <v>2017</v>
      </c>
      <c r="B8" s="14">
        <v>94614682747</v>
      </c>
      <c r="C8" s="14">
        <v>37210919957</v>
      </c>
      <c r="D8" s="14">
        <v>5620000000</v>
      </c>
      <c r="E8" s="14">
        <v>119154404452</v>
      </c>
      <c r="F8" s="14">
        <v>48712991315</v>
      </c>
      <c r="G8" s="14">
        <v>6488000000</v>
      </c>
      <c r="H8" s="4">
        <v>0.45</v>
      </c>
      <c r="I8" s="4">
        <v>0.45999999999999996</v>
      </c>
    </row>
    <row r="9" spans="1:9" x14ac:dyDescent="0.3">
      <c r="A9" s="10">
        <v>2018</v>
      </c>
      <c r="B9" s="14">
        <v>89554829784</v>
      </c>
      <c r="C9" s="14">
        <v>41667000665</v>
      </c>
      <c r="D9" s="14">
        <v>9446000000</v>
      </c>
      <c r="E9" s="14">
        <v>111984407677</v>
      </c>
      <c r="F9" s="14">
        <v>53683465941</v>
      </c>
      <c r="G9" s="14">
        <v>10767000000</v>
      </c>
      <c r="H9" s="4">
        <v>0.57999999999999996</v>
      </c>
      <c r="I9" s="4">
        <v>0.57999999999999996</v>
      </c>
    </row>
    <row r="10" spans="1:9" x14ac:dyDescent="0.3">
      <c r="A10" s="10">
        <v>2019</v>
      </c>
      <c r="B10" s="14">
        <v>83128141415</v>
      </c>
      <c r="C10" s="14">
        <v>48761799123</v>
      </c>
      <c r="D10" s="14">
        <v>10373000000</v>
      </c>
      <c r="E10" s="14">
        <v>107577068027</v>
      </c>
      <c r="F10" s="14">
        <v>57993728199</v>
      </c>
      <c r="G10" s="14">
        <v>11045000000</v>
      </c>
      <c r="H10" s="4">
        <v>0.71</v>
      </c>
      <c r="I10" s="4">
        <v>0.64</v>
      </c>
    </row>
    <row r="11" spans="1:9" x14ac:dyDescent="0.3">
      <c r="A11" s="10">
        <v>2020</v>
      </c>
      <c r="B11" s="14">
        <v>35264237646</v>
      </c>
      <c r="C11" s="14">
        <v>28530100000</v>
      </c>
      <c r="D11" s="14">
        <v>7314000000</v>
      </c>
      <c r="E11" s="14">
        <v>26190496061</v>
      </c>
      <c r="F11" s="14">
        <v>36798549083</v>
      </c>
      <c r="G11" s="14">
        <v>7359000000</v>
      </c>
      <c r="H11" s="4">
        <v>1.02</v>
      </c>
      <c r="I11" s="4">
        <v>1.69</v>
      </c>
    </row>
    <row r="12" spans="1:9" x14ac:dyDescent="0.3">
      <c r="A12" s="10">
        <v>2021</v>
      </c>
      <c r="B12" s="14">
        <v>157029212365</v>
      </c>
      <c r="C12" s="14">
        <v>42520800448</v>
      </c>
      <c r="D12" s="14">
        <v>22649000000</v>
      </c>
      <c r="E12" s="14">
        <v>184320105676</v>
      </c>
      <c r="F12" s="14">
        <v>54884791563</v>
      </c>
      <c r="G12" s="14">
        <v>22649000000</v>
      </c>
      <c r="H12" s="4">
        <v>0.41000000000000003</v>
      </c>
      <c r="I12" s="4">
        <v>0.42</v>
      </c>
    </row>
    <row r="13" spans="1:9" x14ac:dyDescent="0.3">
      <c r="B13" s="14"/>
      <c r="C13" s="14"/>
      <c r="D13" s="14"/>
      <c r="E13" s="14"/>
      <c r="F13" s="14"/>
      <c r="G13" s="14"/>
    </row>
    <row r="14" spans="1:9" x14ac:dyDescent="0.3">
      <c r="A14" s="4" t="s">
        <v>42</v>
      </c>
      <c r="B14" s="14"/>
      <c r="C14" s="14"/>
      <c r="D14" s="14"/>
      <c r="E14" s="14"/>
      <c r="F14" s="14"/>
      <c r="G14" s="14"/>
      <c r="H14" s="16">
        <f>AVERAGE(H2:H12)</f>
        <v>0.65454545454545443</v>
      </c>
      <c r="I14" s="16">
        <f>AVERAGE(I2:I12)</f>
        <v>0.71181818181818179</v>
      </c>
    </row>
    <row r="15" spans="1:9" x14ac:dyDescent="0.3">
      <c r="B15" s="14"/>
      <c r="C15" s="14"/>
      <c r="D15" s="14"/>
      <c r="E15" s="14"/>
      <c r="F15" s="14"/>
      <c r="G15" s="14"/>
    </row>
    <row r="16" spans="1:9" x14ac:dyDescent="0.3">
      <c r="B16" s="14"/>
      <c r="C16" s="14"/>
      <c r="D16" s="14"/>
      <c r="E16" s="14"/>
      <c r="F16" s="14"/>
      <c r="G16" s="14"/>
    </row>
    <row r="17" spans="2:9" x14ac:dyDescent="0.3">
      <c r="B17" s="14"/>
      <c r="C17" s="14"/>
      <c r="D17" s="14"/>
      <c r="E17" s="14"/>
      <c r="F17" s="14"/>
      <c r="G17" s="14"/>
    </row>
    <row r="18" spans="2:9" x14ac:dyDescent="0.3">
      <c r="B18" s="14"/>
      <c r="C18" s="14"/>
      <c r="D18" s="14"/>
      <c r="E18" s="14"/>
      <c r="F18" s="14"/>
      <c r="G18" s="14"/>
    </row>
    <row r="19" spans="2:9" x14ac:dyDescent="0.3">
      <c r="B19" s="14"/>
      <c r="C19" s="14"/>
      <c r="D19" s="14"/>
      <c r="E19" s="14"/>
      <c r="F19" s="14"/>
      <c r="G19" s="14"/>
    </row>
    <row r="20" spans="2:9" x14ac:dyDescent="0.3">
      <c r="B20" s="14"/>
      <c r="C20" s="14"/>
      <c r="D20" s="14"/>
      <c r="E20" s="14"/>
      <c r="F20" s="14"/>
      <c r="G20" s="14"/>
    </row>
    <row r="21" spans="2:9" x14ac:dyDescent="0.3">
      <c r="B21" s="14"/>
      <c r="C21" s="14"/>
      <c r="D21" s="14"/>
      <c r="E21" s="14"/>
      <c r="F21" s="14"/>
      <c r="G21" s="14"/>
    </row>
    <row r="22" spans="2:9" x14ac:dyDescent="0.3">
      <c r="B22" s="14"/>
      <c r="C22" s="14"/>
      <c r="D22" s="14"/>
      <c r="E22" s="14"/>
      <c r="F22" s="14"/>
      <c r="G22" s="14"/>
    </row>
    <row r="23" spans="2:9" x14ac:dyDescent="0.3">
      <c r="B23" s="14"/>
      <c r="C23" s="14"/>
      <c r="D23" s="14"/>
      <c r="E23" s="14"/>
      <c r="F23" s="14"/>
      <c r="G23" s="14"/>
    </row>
    <row r="24" spans="2:9" x14ac:dyDescent="0.3">
      <c r="B24" s="14"/>
      <c r="C24" s="14"/>
      <c r="D24" s="14"/>
      <c r="E24" s="14"/>
      <c r="F24" s="14"/>
      <c r="G24" s="14"/>
    </row>
    <row r="25" spans="2:9" x14ac:dyDescent="0.3">
      <c r="B25" s="14"/>
      <c r="C25" s="14"/>
      <c r="D25" s="14"/>
      <c r="E25" s="14"/>
      <c r="F25" s="14"/>
      <c r="G25" s="14"/>
    </row>
    <row r="26" spans="2:9" x14ac:dyDescent="0.3">
      <c r="B26" s="14"/>
      <c r="C26" s="14"/>
      <c r="D26" s="14"/>
      <c r="E26" s="14"/>
      <c r="F26" s="14"/>
      <c r="G26" s="14"/>
    </row>
    <row r="27" spans="2:9" x14ac:dyDescent="0.3">
      <c r="B27" s="14"/>
      <c r="C27" s="14"/>
      <c r="D27" s="14"/>
      <c r="E27" s="14"/>
      <c r="F27" s="14"/>
      <c r="G27" s="14"/>
    </row>
    <row r="31" spans="2:9" ht="57.6" x14ac:dyDescent="0.3">
      <c r="B31" s="15" t="e">
        <f>(SUM(D16:D26)+SUM(C16:C26))/SUM(B16:B26)</f>
        <v>#DIV/0!</v>
      </c>
      <c r="C31" s="4" t="s">
        <v>31</v>
      </c>
      <c r="E31" s="15" t="e">
        <f>(SUM(G16:G26)+SUM(F16:F26))/SUM(E16:E26)</f>
        <v>#DIV/0!</v>
      </c>
      <c r="F31" s="4" t="s">
        <v>31</v>
      </c>
    </row>
    <row r="32" spans="2:9" ht="72" x14ac:dyDescent="0.3">
      <c r="C32" s="4" t="s">
        <v>32</v>
      </c>
      <c r="F32" s="4" t="s">
        <v>32</v>
      </c>
      <c r="H32" s="15">
        <f>AVERAGE(H2:H12)</f>
        <v>0.65454545454545443</v>
      </c>
      <c r="I32" s="4" t="s">
        <v>33</v>
      </c>
    </row>
    <row r="33" spans="4:10" ht="72" x14ac:dyDescent="0.3">
      <c r="D33" s="4" t="s">
        <v>34</v>
      </c>
      <c r="G33" s="4" t="s">
        <v>34</v>
      </c>
      <c r="I33" s="15">
        <f>AVERAGE(I2:I12)</f>
        <v>0.71181818181818179</v>
      </c>
      <c r="J33" s="4" t="s">
        <v>33</v>
      </c>
    </row>
  </sheetData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D40C-1BB3-460A-A698-3447DBEDAEB9}">
  <dimension ref="A1:I4"/>
  <sheetViews>
    <sheetView zoomScale="90" zoomScaleNormal="90" workbookViewId="0">
      <selection activeCell="A18" sqref="A18"/>
    </sheetView>
  </sheetViews>
  <sheetFormatPr baseColWidth="10" defaultColWidth="8.5546875" defaultRowHeight="15" customHeight="1" x14ac:dyDescent="0.3"/>
  <cols>
    <col min="1" max="1" width="27.109375" bestFit="1" customWidth="1"/>
    <col min="2" max="2" width="17.5546875" customWidth="1"/>
    <col min="3" max="3" width="20.33203125" bestFit="1" customWidth="1"/>
    <col min="4" max="4" width="20.109375" bestFit="1" customWidth="1"/>
    <col min="5" max="5" width="22.44140625" bestFit="1" customWidth="1"/>
    <col min="6" max="6" width="22.44140625" customWidth="1"/>
    <col min="7" max="7" width="24.77734375" customWidth="1"/>
    <col min="8" max="8" width="22.33203125" bestFit="1" customWidth="1"/>
    <col min="9" max="9" width="22.5546875" customWidth="1"/>
  </cols>
  <sheetData>
    <row r="1" spans="1:9" s="1" customFormat="1" ht="69" x14ac:dyDescent="0.3">
      <c r="A1" s="17" t="s">
        <v>1</v>
      </c>
      <c r="B1" s="17" t="s">
        <v>44</v>
      </c>
      <c r="C1" s="17" t="s">
        <v>43</v>
      </c>
      <c r="D1" s="17" t="s">
        <v>45</v>
      </c>
      <c r="E1" s="17" t="s">
        <v>46</v>
      </c>
      <c r="F1" s="17" t="s">
        <v>47</v>
      </c>
      <c r="G1" s="17" t="s">
        <v>50</v>
      </c>
      <c r="H1" s="17" t="s">
        <v>49</v>
      </c>
      <c r="I1" s="17" t="s">
        <v>48</v>
      </c>
    </row>
    <row r="2" spans="1:9" s="19" customFormat="1" ht="14.4" x14ac:dyDescent="0.3">
      <c r="A2" s="18" t="s">
        <v>2</v>
      </c>
      <c r="B2" s="20">
        <v>93621000000</v>
      </c>
      <c r="C2" s="25">
        <v>-784000000</v>
      </c>
      <c r="D2" s="21">
        <v>23187000000</v>
      </c>
      <c r="E2" s="21">
        <v>428000000</v>
      </c>
      <c r="F2" s="21">
        <f>D2+E2</f>
        <v>23615000000</v>
      </c>
      <c r="G2" s="22">
        <f>F2/(B2+C2)</f>
        <v>0.25437056346068915</v>
      </c>
      <c r="H2" s="23">
        <v>-30.12</v>
      </c>
      <c r="I2" s="24">
        <f>C2-F2</f>
        <v>-24399000000</v>
      </c>
    </row>
    <row r="3" spans="1:9" s="19" customFormat="1" ht="14.4" x14ac:dyDescent="0.3">
      <c r="A3" s="18" t="s">
        <v>3</v>
      </c>
      <c r="B3" s="20">
        <v>4605000000</v>
      </c>
      <c r="C3" s="25">
        <v>-1524000000</v>
      </c>
      <c r="D3" s="21">
        <v>243141617</v>
      </c>
      <c r="E3" s="21">
        <v>0</v>
      </c>
      <c r="F3" s="21">
        <f t="shared" ref="F3:F4" si="0">D3+E3</f>
        <v>243141617</v>
      </c>
      <c r="G3" s="22">
        <f t="shared" ref="G3:G4" si="1">F3/(B3+C3)</f>
        <v>7.8916461213891592E-2</v>
      </c>
      <c r="H3" s="23">
        <v>-0.16</v>
      </c>
      <c r="I3" s="24">
        <f>C3-F3</f>
        <v>-1767141617</v>
      </c>
    </row>
    <row r="4" spans="1:9" s="19" customFormat="1" ht="14.4" x14ac:dyDescent="0.3">
      <c r="A4" s="18" t="s">
        <v>4</v>
      </c>
      <c r="B4" s="20">
        <v>5657920000</v>
      </c>
      <c r="C4" s="25">
        <v>-4205085000</v>
      </c>
      <c r="D4" s="21">
        <v>358784000</v>
      </c>
      <c r="E4" s="21">
        <v>30000000</v>
      </c>
      <c r="F4" s="21">
        <f t="shared" si="0"/>
        <v>388784000</v>
      </c>
      <c r="G4" s="22">
        <f t="shared" si="1"/>
        <v>0.26760368520857497</v>
      </c>
      <c r="H4" s="23">
        <v>-0.09</v>
      </c>
      <c r="I4" s="24">
        <f>C4-F4</f>
        <v>-4593869000</v>
      </c>
    </row>
  </sheetData>
  <autoFilter ref="A1:I4" xr:uid="{00000000-0001-0000-0100-000000000000}"/>
  <pageMargins left="0.75" right="0.75" top="1" bottom="1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9078B7E1BE2644A0A5E49AE22A818C" ma:contentTypeVersion="20" ma:contentTypeDescription="Crée un document." ma:contentTypeScope="" ma:versionID="82b5b6c38b3874e681a6023f6cc00683">
  <xsd:schema xmlns:xsd="http://www.w3.org/2001/XMLSchema" xmlns:xs="http://www.w3.org/2001/XMLSchema" xmlns:p="http://schemas.microsoft.com/office/2006/metadata/properties" xmlns:ns2="aae392d7-57a0-4b24-8daa-c80f13e09d5d" xmlns:ns3="236e074f-7ece-421d-94d4-6456559d5f57" targetNamespace="http://schemas.microsoft.com/office/2006/metadata/properties" ma:root="true" ma:fieldsID="b141dd310465e08b40072623c687df8f" ns2:_="" ns3:_="">
    <xsd:import namespace="aae392d7-57a0-4b24-8daa-c80f13e09d5d"/>
    <xsd:import namespace="236e074f-7ece-421d-94d4-6456559d5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392d7-57a0-4b24-8daa-c80f13e09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1c2e55a2-83dd-4793-92eb-b822313f3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e074f-7ece-421d-94d4-6456559d5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e70dc1-2972-4ab6-9298-e5cda041c8d6}" ma:internalName="TaxCatchAll" ma:showField="CatchAllData" ma:web="236e074f-7ece-421d-94d4-6456559d5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e392d7-57a0-4b24-8daa-c80f13e09d5d">
      <Terms xmlns="http://schemas.microsoft.com/office/infopath/2007/PartnerControls"/>
    </lcf76f155ced4ddcb4097134ff3c332f>
    <TaxCatchAll xmlns="236e074f-7ece-421d-94d4-6456559d5f57" xsi:nil="true"/>
    <SharedWithUsers xmlns="236e074f-7ece-421d-94d4-6456559d5f5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9CAA5C2-A587-4B86-964A-0C6F7DE90932}"/>
</file>

<file path=customXml/itemProps2.xml><?xml version="1.0" encoding="utf-8"?>
<ds:datastoreItem xmlns:ds="http://schemas.openxmlformats.org/officeDocument/2006/customXml" ds:itemID="{C3F41BCF-EA72-45BB-8DAA-FF69BB8190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58CCCB-A693-4545-821C-0509FC314F12}">
  <ds:schemaRefs>
    <ds:schemaRef ds:uri="http://schemas.microsoft.com/office/2006/metadata/properties"/>
    <ds:schemaRef ds:uri="http://schemas.microsoft.com/office/infopath/2007/PartnerControls"/>
    <ds:schemaRef ds:uri="aae392d7-57a0-4b24-8daa-c80f13e09d5d"/>
    <ds:schemaRef ds:uri="236e074f-7ece-421d-94d4-6456559d5f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entreprises non financières</vt:lpstr>
      <vt:lpstr>paiements actionnaires</vt:lpstr>
      <vt:lpstr>payout ratio par indice</vt:lpstr>
      <vt:lpstr>podium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Christophe Alliot</cp:lastModifiedBy>
  <cp:revision>3</cp:revision>
  <dcterms:created xsi:type="dcterms:W3CDTF">2023-04-06T19:51:04Z</dcterms:created>
  <dcterms:modified xsi:type="dcterms:W3CDTF">2023-06-21T14:37:17Z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0x010100E69078B7E1BE2644A0A5E49AE22A818C</vt:lpwstr>
  </property>
  <property fmtid="{D5CDD505-2E9C-101B-9397-08002B2CF9AE}" pid="3" name="MediaServiceImageTags">
    <vt:lpwstr/>
  </property>
</Properties>
</file>